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Dane\Budowy\PM\04180 - Mosty Średzkie\Zamówienia i Umowy\Roboty\pytania_odpowiedzi\190322-pakiet odpowiedzi\"/>
    </mc:Choice>
  </mc:AlternateContent>
  <bookViews>
    <workbookView xWindow="0" yWindow="0" windowWidth="28800" windowHeight="11835" firstSheet="1" activeTab="1"/>
  </bookViews>
  <sheets>
    <sheet name="{965AD0B32C57411CC1788A05F9BCE}" sheetId="2" state="hidden" r:id="rId1"/>
    <sheet name="Mosty Średzkie" sheetId="1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7" i="1" l="1"/>
  <c r="A17" i="1" l="1"/>
  <c r="A18" i="1" s="1"/>
  <c r="A23" i="1" s="1"/>
  <c r="A24" i="1" s="1"/>
  <c r="A25" i="1" s="1"/>
  <c r="A26" i="1" s="1"/>
  <c r="A27" i="1" s="1"/>
  <c r="A28" i="1" s="1"/>
  <c r="A31" i="1" s="1"/>
  <c r="A8" i="1"/>
  <c r="A9" i="1" s="1"/>
  <c r="A10" i="1" s="1"/>
  <c r="A11" i="1" s="1"/>
  <c r="A12" i="1" s="1"/>
  <c r="A13" i="1" s="1"/>
  <c r="E206" i="1"/>
  <c r="E205" i="1"/>
  <c r="E87" i="1"/>
  <c r="E115" i="1"/>
  <c r="E108" i="1"/>
  <c r="E81" i="1"/>
  <c r="E35" i="1" l="1"/>
  <c r="E88" i="1" l="1"/>
  <c r="E94" i="1" l="1"/>
  <c r="E130" i="1"/>
  <c r="E109" i="1"/>
  <c r="E110" i="1"/>
  <c r="E237" i="1" l="1"/>
  <c r="E231" i="1"/>
  <c r="E132" i="1"/>
  <c r="E122" i="1"/>
  <c r="E116" i="1"/>
  <c r="E104" i="1"/>
  <c r="E63" i="1"/>
  <c r="E62" i="1"/>
  <c r="E57" i="1"/>
  <c r="E51" i="1"/>
  <c r="E50" i="1"/>
  <c r="E48" i="1"/>
  <c r="E44" i="1"/>
  <c r="A32" i="1"/>
  <c r="A33" i="1" s="1"/>
  <c r="A34" i="1" s="1"/>
  <c r="A35" i="1" s="1"/>
  <c r="A36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7" i="1" s="1"/>
  <c r="A58" i="1" s="1"/>
  <c r="A59" i="1" s="1"/>
  <c r="A60" i="1" s="1"/>
  <c r="A61" i="1" s="1"/>
  <c r="A62" i="1" s="1"/>
  <c r="A63" i="1" s="1"/>
  <c r="A64" i="1" s="1"/>
  <c r="A65" i="1" s="1"/>
  <c r="A68" i="1" s="1"/>
  <c r="A69" i="1" s="1"/>
  <c r="A70" i="1" s="1"/>
  <c r="A71" i="1" s="1"/>
  <c r="A74" i="1" s="1"/>
  <c r="A75" i="1" s="1"/>
  <c r="A76" i="1" s="1"/>
  <c r="A77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1" i="1" s="1"/>
  <c r="A152" i="1" s="1"/>
  <c r="A153" i="1" s="1"/>
  <c r="A154" i="1" s="1"/>
  <c r="A155" i="1" s="1"/>
  <c r="A156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l="1"/>
  <c r="A169" i="1" s="1"/>
  <c r="A170" i="1" s="1"/>
  <c r="A171" i="1" s="1"/>
  <c r="A172" i="1" s="1"/>
  <c r="A173" i="1" s="1"/>
  <c r="A174" i="1" s="1"/>
  <c r="A176" i="1" s="1"/>
  <c r="A177" i="1" s="1"/>
  <c r="A178" i="1" s="1"/>
  <c r="A179" i="1" s="1"/>
  <c r="A180" i="1" s="1"/>
  <c r="A181" i="1" s="1"/>
  <c r="A182" i="1" s="1"/>
  <c r="A185" i="1" s="1"/>
  <c r="A186" i="1" s="1"/>
  <c r="A187" i="1" l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3" i="1" s="1"/>
  <c r="A204" i="1" s="1"/>
  <c r="A205" i="1" s="1"/>
  <c r="A206" i="1" s="1"/>
  <c r="A207" i="1" s="1"/>
  <c r="A208" i="1" s="1"/>
  <c r="A209" i="1" s="1"/>
  <c r="A210" i="1" s="1"/>
  <c r="A211" i="1" s="1"/>
  <c r="A212" i="1" s="1"/>
  <c r="A213" i="1" s="1"/>
  <c r="A214" i="1" s="1"/>
  <c r="A215" i="1" s="1"/>
  <c r="A216" i="1" s="1"/>
  <c r="A217" i="1" s="1"/>
  <c r="A218" i="1" s="1"/>
  <c r="A219" i="1" s="1"/>
  <c r="A220" i="1" s="1"/>
  <c r="A221" i="1" s="1"/>
  <c r="A222" i="1" s="1"/>
  <c r="A223" i="1" s="1"/>
  <c r="A224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44" i="1" s="1"/>
  <c r="A245" i="1" s="1"/>
  <c r="A246" i="1" s="1"/>
  <c r="A249" i="1" s="1"/>
  <c r="A250" i="1" s="1"/>
  <c r="A251" i="1" s="1"/>
  <c r="A252" i="1" s="1"/>
  <c r="A253" i="1" s="1"/>
  <c r="A254" i="1" s="1"/>
  <c r="A255" i="1" s="1"/>
  <c r="A256" i="1" s="1"/>
  <c r="A257" i="1" s="1"/>
  <c r="A258" i="1" s="1"/>
  <c r="A259" i="1" s="1"/>
  <c r="A260" i="1" s="1"/>
  <c r="A261" i="1" s="1"/>
  <c r="A262" i="1" s="1"/>
  <c r="A263" i="1" s="1"/>
  <c r="A264" i="1" s="1"/>
  <c r="A265" i="1" s="1"/>
  <c r="A266" i="1" s="1"/>
  <c r="A267" i="1" s="1"/>
  <c r="A268" i="1" s="1"/>
  <c r="A269" i="1" s="1"/>
  <c r="A272" i="1" s="1"/>
  <c r="A273" i="1" s="1"/>
  <c r="A276" i="1" s="1"/>
  <c r="A277" i="1" s="1"/>
  <c r="A278" i="1" s="1"/>
  <c r="A279" i="1" s="1"/>
  <c r="A282" i="1" s="1"/>
  <c r="A283" i="1" s="1"/>
  <c r="A284" i="1" s="1"/>
</calcChain>
</file>

<file path=xl/sharedStrings.xml><?xml version="1.0" encoding="utf-8"?>
<sst xmlns="http://schemas.openxmlformats.org/spreadsheetml/2006/main" count="810" uniqueCount="352">
  <si>
    <t>POZYCJE KOSZTORYSU</t>
  </si>
  <si>
    <t>Lp.</t>
  </si>
  <si>
    <t>Opis</t>
  </si>
  <si>
    <t>szt.</t>
  </si>
  <si>
    <t>DM.00.00.00</t>
  </si>
  <si>
    <t>D.01.02.01</t>
  </si>
  <si>
    <t>Ręczne ścinanie i karczowanie zagajników gęstych</t>
  </si>
  <si>
    <t>ha</t>
  </si>
  <si>
    <t>D.01.02.05</t>
  </si>
  <si>
    <t>m2</t>
  </si>
  <si>
    <t>D.01.02.02</t>
  </si>
  <si>
    <t>D.01.02.03</t>
  </si>
  <si>
    <t>m</t>
  </si>
  <si>
    <t>t</t>
  </si>
  <si>
    <t>m3</t>
  </si>
  <si>
    <t>słup.</t>
  </si>
  <si>
    <t>M.11.01.01</t>
  </si>
  <si>
    <t>Czyszczenie hydrościerne powierzchni betonowych pionowych, skośnych i cylindrycznych</t>
  </si>
  <si>
    <t>M.13.01.00</t>
  </si>
  <si>
    <t>M.12.01.03</t>
  </si>
  <si>
    <t>M.15.01.02</t>
  </si>
  <si>
    <t>M.15.01.03</t>
  </si>
  <si>
    <t>M.11.01.04</t>
  </si>
  <si>
    <t>M.20.20.15A</t>
  </si>
  <si>
    <t>M.11.03.05</t>
  </si>
  <si>
    <t>M.15.02.06</t>
  </si>
  <si>
    <t>kpl.</t>
  </si>
  <si>
    <t>kg</t>
  </si>
  <si>
    <t>Skręcanie śrubami rzymskimi ściągów stalowych</t>
  </si>
  <si>
    <t>Montaż muf łączących ściągi stalowe</t>
  </si>
  <si>
    <t>D.03.02.01</t>
  </si>
  <si>
    <t>M.20.20.15D</t>
  </si>
  <si>
    <t>M.19.01.01</t>
  </si>
  <si>
    <t>M.19.01.02</t>
  </si>
  <si>
    <t>M.19.01.04</t>
  </si>
  <si>
    <t>szt</t>
  </si>
  <si>
    <t>elem.</t>
  </si>
  <si>
    <t>D.08.02.07</t>
  </si>
  <si>
    <t>D.04.05.01</t>
  </si>
  <si>
    <t>D.04.04.02</t>
  </si>
  <si>
    <t>Mechaniczne oczyszczenie i skropienie emulsją asfaltową na zimno podbudowy kruszyw; zużycie emulsji 0,8 kg/m2</t>
  </si>
  <si>
    <t>D.04.07.01</t>
  </si>
  <si>
    <t>D.05.03.05B</t>
  </si>
  <si>
    <t>D.05.03.13</t>
  </si>
  <si>
    <t>Reperacja okładziny kamiennej cokołów, ścian i pilastrów zewnętrznych o powierzchni do 1.0 m2</t>
  </si>
  <si>
    <t>M.20.20.16</t>
  </si>
  <si>
    <t>Montaż słupów oświetleniowych o masie pow. 100 kg</t>
  </si>
  <si>
    <t>D.07.07.01</t>
  </si>
  <si>
    <t>Warstwa ulepszonego podłoża z gruntu stab. spoiwem hydraulicznym lub wapnem C0,4/0,5 gr. 20 cm</t>
  </si>
  <si>
    <t>D.05.03.27</t>
  </si>
  <si>
    <t>Warstwa ulepszonego podłoża z gruntu stab. spoiwem hydraulicznym lub wapnem C0,4/0,5 gr. 15 cm</t>
  </si>
  <si>
    <t>Podsypka z miału kamiennego z zagęszczeniem mechanicznym - 3 cm grubość warstwy po zagęszczeniu</t>
  </si>
  <si>
    <t>D.08.01.02</t>
  </si>
  <si>
    <t>D.08.03.01</t>
  </si>
  <si>
    <t>D.05.03.05A</t>
  </si>
  <si>
    <t>D.09.01.00</t>
  </si>
  <si>
    <t>Wykonanie brakujacych elementów wieżyczek - granit</t>
  </si>
  <si>
    <t>D.07.05.01</t>
  </si>
  <si>
    <t>D.07.02.01</t>
  </si>
  <si>
    <t>Demontaż opraw oświetlenia zewnętrznego</t>
  </si>
  <si>
    <t>Demontaż słupów oświetleniowych</t>
  </si>
  <si>
    <t>Demontaż sieci w rowach kablowych  i na moście</t>
  </si>
  <si>
    <t>Nasypanie warstwy piasku na dnie rowu kablowego o szerokości do 0.4 m</t>
  </si>
  <si>
    <t>Ułożenie rur osłonowych z PCW o śr.do 140 mm - Rury osłonowe z PCW -  DVR 75</t>
  </si>
  <si>
    <t>Ułożenie rur osłonowych stalowych - Rury osłonowe stalowe fi 120mm</t>
  </si>
  <si>
    <t>Montaż uziomów poziomych lub przewodów uziemiających przy głęb. wykopu 0.6 m w gruncie kat. III- Bednarka stalowa ocynkowana 25x4 mm</t>
  </si>
  <si>
    <t>Badania i pomiary instalacji uziemiającej</t>
  </si>
  <si>
    <t>Pomiar linii kablowej 4-żyłowej</t>
  </si>
  <si>
    <t>odc</t>
  </si>
  <si>
    <t>Zabezpieczenie podziemnej części słupów</t>
  </si>
  <si>
    <t>kpl.przew.</t>
  </si>
  <si>
    <t>Montaż opraw oświetlenia zewnętrznego  typu GAMA T LED 104W 12261 lm</t>
  </si>
  <si>
    <t>Zarobienie na sucho końca kabla 4-żyłowego o przekroju żył do 50 mm2 na napięcie do 1 kV o izolacji i powłoce z tworzyw sztucznych</t>
  </si>
  <si>
    <t>Roboty pomiarowe przy liniowych robotach ziemnych</t>
  </si>
  <si>
    <t>Zasypanie wykopów, zagęszczenie wraz z kosztem pozyskania i dowozu piasku</t>
  </si>
  <si>
    <t>D-03.02.01</t>
  </si>
  <si>
    <t>Podłoża pod kanały i obiekty z materiałów sypkich grub. 20 cm</t>
  </si>
  <si>
    <t>Kanały z rur PVC łączonych na wcisk o śr. zewn. 160 mm</t>
  </si>
  <si>
    <t>Kanały z rur PVC łączonych na wcisk o śr. zewn. 200 mm</t>
  </si>
  <si>
    <t>Studnie rewizyjne z kręgów betonowych o śr. 1000 mm w gotowym wykopie</t>
  </si>
  <si>
    <t>stud.</t>
  </si>
  <si>
    <t>Studzienki ściekowe uliczne betonowe o śr.450 mm z osadnikiem i koszem ze stali ocynkowanej na zanieczyszczenia stałe</t>
  </si>
  <si>
    <t>Podłoża pod kanały i obiekty wykonywane z betonu C8/10, o grubości 10 cm - POD STUDNIE i WPUSTY</t>
  </si>
  <si>
    <t>Regulacja pionowa skrzynek dla zaworów wodociągowych i gazowych</t>
  </si>
  <si>
    <t>Regulacja pionowa studzienek dla włazów kanałowych wraz z wymianą włazów kanałowych</t>
  </si>
  <si>
    <t>Demontaż studzienek ściekowych ulicznych betonowych o śr. 500 mm z osadnikiem bez syfonu</t>
  </si>
  <si>
    <t>Demontaż rurociągów DN150</t>
  </si>
  <si>
    <t>Wykonanie różnych elementów drobnowymiarowych o objętości do 1.5 m3 - wykonanie korków na gazociągu i wodociągu</t>
  </si>
  <si>
    <t>Montaż rur ochronnych o śr.zewnętrznej 315 mm wraz z zaślepieniem ich końców</t>
  </si>
  <si>
    <t>Demontaż zasuwy żeliwnej kołnierzowej o średnicy nominalnej 200 mm z obudową</t>
  </si>
  <si>
    <t>Demontaż wodociągu DN200</t>
  </si>
  <si>
    <t>Demontaż gazociągu DN200</t>
  </si>
  <si>
    <t>Umocnienie wylotu oraz wykonanie ścieku z bruku kamiennego granitowego na podsypce piaskowo - cementowej 4:1 gr. 10cm razem ze spoinowaniem zaprawą cementową</t>
  </si>
  <si>
    <t>Próba wodna szczelności kanałów rurowych o śr.nominalnej 200 mm</t>
  </si>
  <si>
    <t>odc. -1 prób.</t>
  </si>
  <si>
    <t>Próba wodna szczelności kanałów rurowych o śr.nominalnej do 150 mm</t>
  </si>
  <si>
    <t>D.01.03.04</t>
  </si>
  <si>
    <t>Zabezpieczenie kanalizacji rurami PP</t>
  </si>
  <si>
    <t>Rozebranie i odtworzenie nawierzchni "twardej" wraz z podbudową. Nawierzchnie z kostki brukowej, płytek chodnikowych z obrzeżem, trylinki, płyt drogowych, betonu</t>
  </si>
  <si>
    <t>Próbne obciążenie</t>
  </si>
  <si>
    <t>Brukowanie skarp, przekopów i nasypów na podsypce z piasku lub pospółki z zalaniem szczelin zaprawą cementową</t>
  </si>
  <si>
    <t>M.20.01.11</t>
  </si>
  <si>
    <t>Wprowadzenie docelowej organizacji ruchu</t>
  </si>
  <si>
    <t>I</t>
  </si>
  <si>
    <t>PRACE  PRZYGOTOWAWCZE</t>
  </si>
  <si>
    <t>II</t>
  </si>
  <si>
    <t>ROBOTY   ROZBIÓRKOWE</t>
  </si>
  <si>
    <t>Oczyszczenie terenu z pozostałości po wykarczowaniu (drobne gałęzie, korzenie, kora i wrzos) z wywiezieniem i utylizacją</t>
  </si>
  <si>
    <t>Ręczne usunięcie warstwy ziemi urodzajnej (humusu) o grubości 15 cm z darnią z przerzutem i odwozem</t>
  </si>
  <si>
    <t>Ręczne ścinanie i karczowanie zagajników gęstych z odwozem i utylizacją</t>
  </si>
  <si>
    <t>Roboty remontowe - frezowanie nawierzchni bitumicznej o gr. 10 cm z wywozem materiału z rozbiórki i utylizacją</t>
  </si>
  <si>
    <t>Mechaniczna rozbiórka chodnika z asfaltu lanego z wywozem materiału z rozbiórki i utylizacją</t>
  </si>
  <si>
    <t>Rozebranie nawierzchni z kostki betonowej z odwozem urobku i utylizacją</t>
  </si>
  <si>
    <t>Rozbiórka chodnika z nawierzchni bitumicznej z odwozem urobku i utylizacją</t>
  </si>
  <si>
    <t>Rozebranie krawężników kamiennych - do przełożenia
- materiał do odzysku - z oczyszczeniem i segregacją</t>
  </si>
  <si>
    <t>Ręczne rozebranie podbudowy z kruszywa kamiennego o grubości 30 cm z odwozem i utylizacją</t>
  </si>
  <si>
    <t>Demontaż poręczy mostowych stalowych z odwozem i utylizacją</t>
  </si>
  <si>
    <t>Demontaż poręczy mostowych stalowych - materiał do odzysku i renowacji</t>
  </si>
  <si>
    <t>Rozebranie balustrad żelbetowych o grubości do 20 cm z odwozem i utylizacją materiału z rozbiórki</t>
  </si>
  <si>
    <t>Rozebranie balustrad i wieżyczek granitowych - materiał do renowacji i powtórnego wbudowania</t>
  </si>
  <si>
    <t>Ręczne rozebranie podbudowy z mas mineralno-bitumicznych (izolacji z mastyksu) o grubości 4 cm z odwozem i utylizacją urobku</t>
  </si>
  <si>
    <t>Rozebranie kap chodnikowych  gr. 23  i 35cm oraz gzymsów  z odwozem urobku i utylizacją</t>
  </si>
  <si>
    <t>Rozebranie żelbetowych ścian bocznych i przyczółków z odwozem urobku i utylizacją</t>
  </si>
  <si>
    <t>Rozebranie fundamentów pod balustradami na dojazdach  z odwozem i utylizacja urobku</t>
  </si>
  <si>
    <t>Demontaż - Ławki parkowe murowane z kamienia łamanego - materiał do odzysku i renowacji</t>
  </si>
  <si>
    <t>IV</t>
  </si>
  <si>
    <t>PRZEBUDOWA  PRZYCZÓŁKÓW  - PRZYCZÓŁKI PÓŁNOCNE</t>
  </si>
  <si>
    <t>Osadzenie prętów #16 w nawiercownych otworach</t>
  </si>
  <si>
    <t xml:space="preserve">Ochrona izolacji przeciwwilgiciowej folią kubełkową fundmamntową </t>
  </si>
  <si>
    <t>Zasypywanie wykopów  gruntem kat.I-III z przerzutem, dostawą gruntu do zasypania i zagęszczeniem do Js=1,0</t>
  </si>
  <si>
    <t>Wykonanie powłok ochronnych (malarskich) na powierzchniach betonowych odkrytych z przygotowaniem powierzchni</t>
  </si>
  <si>
    <t>V</t>
  </si>
  <si>
    <t>PRZEBUDOWA  PRZYCZÓŁKÓW  - PRZYCZÓŁKI POŁUDNIOWE</t>
  </si>
  <si>
    <t>Rozbiórka elementów konstrukcji betonowych zbrojonych z odwozem i utylizacja urobku</t>
  </si>
  <si>
    <t>Ręczna reprofilacja ubytków zaprawą cementowo-polimerową - z wykonaniem warstwy sczepnej, szpachlowaniem zasadniczym i wykonaniem dwukrotnej impregnacji hydrofobowej</t>
  </si>
  <si>
    <t>VI</t>
  </si>
  <si>
    <t>PODNIESIENIE GÓRNEJ POWIERZCHNI PRZYCZÓŁKÓW</t>
  </si>
  <si>
    <t>Wykonanie powłok ochronnych na powierzchniach betonowych odkrytych - przygotowanie powierzchni, dwukrotne gruntowanie  i zabezpieczenie powierzchni betonowych poziomych i pionowych</t>
  </si>
  <si>
    <t>Izolacje przeciwwilgociowe powłokowe bitumiczne powierzchni odziemnych - wykonywane na zimno - pionowe z roztworu asfaltowego z przygotowaniem powierzchni i gruntowaniem</t>
  </si>
  <si>
    <t xml:space="preserve">Ochrona izolacji przeciwwilgiciowej powierzchni odziemnych folią kubełkową fundamentową </t>
  </si>
  <si>
    <t>VII</t>
  </si>
  <si>
    <t>REMONT ISTNIEJĄCEJ KONSTRUKCJI MOSTU DROGOWEGO - ZACHÓD</t>
  </si>
  <si>
    <t>Ususnięcie zasypki nad sklepieniem mostu - bardzo ostrożne bez uszkodzenia konstrukcji z odwozem i utylizacją urobku</t>
  </si>
  <si>
    <t>Skucie betonu w miejscach powierzchniowych napraw - przyjęto 30% - z odwozem i utylizacją urobku</t>
  </si>
  <si>
    <t>Czyszczenie hydrościerne powierzchni betonowych spodu sklepienia mostu</t>
  </si>
  <si>
    <t>Roboty ziemne - wykopy pod fundamenty w gruncie kat. III z odwozem i utylizacją urobku</t>
  </si>
  <si>
    <t xml:space="preserve">Przygotowanie i montaż zbrojenia fundamentów podpór </t>
  </si>
  <si>
    <t>Izolacje przeciwwilgociowe powłokowe bitumiczne części odziemnych - wykonywane na zimno z przygotowaniem powierzchni</t>
  </si>
  <si>
    <t>Izolacja przeciwwodna z metakrylu metylu powierzchni betonowych od strony powietrza w tym: przygotowenie podloża,  gruntowanie, wykonanie warstywy szczepnej, wykonanie warstwy izolacyjnej o gr. 5,0mm, wykonanie warstwy zamykającej i posypki piaskowej</t>
  </si>
  <si>
    <t>Przygotowanie i montaż zbrojenia płaszcza wzmacniającego</t>
  </si>
  <si>
    <t>Betonowanie płaszcza żelbetowego o grubości 40 - 48,5cm</t>
  </si>
  <si>
    <t>Przygotowanie i montaż zbrojenia ścian pionowych (policzkowych) nad istniejącym sklepieniem</t>
  </si>
  <si>
    <t>Przygotowanie i montaż zbrojenia kap chodnikowych</t>
  </si>
  <si>
    <t>REMONT ISTNIEJĄCEJ KONSTRUKCJI MOSTU DROGOWEGO - WSCHÓD</t>
  </si>
  <si>
    <t>Ręczna reprofilacja ubytków w konstrukcjach betonowych zaprawą cementowo-polimerową - z przygotowaniem powierzchni, wykonaniem warstwy szczepnej, szpachlowaniem powierzchni i dwukrotną impregnacją hydrofobową</t>
  </si>
  <si>
    <t>Przygotowanie i montaż zbrojenia fundamentów podpór</t>
  </si>
  <si>
    <t>Montaż śrub rzymskich</t>
  </si>
  <si>
    <t xml:space="preserve">Montaż muf łączących </t>
  </si>
  <si>
    <t>Montaż zbrojenia płaszcza wzmacniającego</t>
  </si>
  <si>
    <t>MONTAŻ  WYPOSAŻENIA</t>
  </si>
  <si>
    <t>MONTAŻ WYPOSAŻENIA NA MOŚCIE DROGOWYM ZACHODNIM</t>
  </si>
  <si>
    <t xml:space="preserve">Przygotowanie i montaż zbrojenia elementów przykryć kanałów technicznych </t>
  </si>
  <si>
    <t>Wykonanie podbudowy zasadniczej - mieszanka niezwiązana z kruszywa C90/3 - gr. 20,0cm</t>
  </si>
  <si>
    <t>Wykonanie podbudowy z betonu asfaltowego AC16P  - gr. 10,0cm</t>
  </si>
  <si>
    <t>D.05.03.05B
D.05.03.13</t>
  </si>
  <si>
    <t>Montaż barier ochronnych stalowych jednostronnych</t>
  </si>
  <si>
    <t>MONTAŻ WYPOSAŻENIA NA MOŚCIE DROGOWYM WSCHODNIM</t>
  </si>
  <si>
    <t>Zabezpieczenie antykorozyjne konstrukcji stalowych balustrad z czyszczeniem strumieniowo ściernym, gruntowaniem farbą olejno-żywiczną i dwukrotną powłoką malarską z emalii epoksydowych</t>
  </si>
  <si>
    <t>Montaż elementów prefabrykowanych - przekrycia kanałów technologicznych jw..</t>
  </si>
  <si>
    <t>Ułożenie warstwy wiążącej z betonu asfaltowego  AC16W - gr. 6,0cm</t>
  </si>
  <si>
    <t>Okładziny granitowe o grubości elementów 5cm - roboty renowacyjne - suchy montaż przed obsadzeniem</t>
  </si>
  <si>
    <t>Naprawa powierzchniowa ławy granitowej</t>
  </si>
  <si>
    <t>PRZEBUDOWA  DOJAZDÓW</t>
  </si>
  <si>
    <t>kpl</t>
  </si>
  <si>
    <t>Ręczne profilowanie i zagęszczenie podłoża pod warstwy konstrukcyjne nawierzchni jezdni i chodnika</t>
  </si>
  <si>
    <t>Warstwa przeciwspękaniowa pod warstwy bitumiczne nawierzchni z siatki z włókien szklanych i węglowych przesączona asfaltem</t>
  </si>
  <si>
    <t>Nawierzchnie z mieszanek mineralno-bitumicznych - warstwa ścieralna AC5S o gr. 4 cm;</t>
  </si>
  <si>
    <t>Wykonanie odwodnienia liniowego przy dawnym zjeździe do młyna</t>
  </si>
  <si>
    <t>Plantowanie, humusowanie z obsianiem skarp i korony nasypów - grubość humusu 15cm</t>
  </si>
  <si>
    <t>Reperacja powierzchniowa granitowych wieżyczek</t>
  </si>
  <si>
    <t>Wykonanie powłok ochronnych na powierzchniach betonowych - z dwukrotnym gruntowaniem i dwukrotnym malowaniem powierzchni poziomych i pionowych</t>
  </si>
  <si>
    <t xml:space="preserve">Renowacja balustrady stalowej na dojeździe </t>
  </si>
  <si>
    <t xml:space="preserve">Montaż znaków drogowych na słupkach z rur stalowych o śr. 100 mm </t>
  </si>
  <si>
    <t>SIEĆ  ELEKTROENERGETYCZNA</t>
  </si>
  <si>
    <t>SIEĆ GAZOWA WODOCIĄGOWA I KANALIZACYJNA</t>
  </si>
  <si>
    <t>Przebudowa oświetlenia mostu</t>
  </si>
  <si>
    <t>Kopanie rowów dla kabli  w gruncie kat. III</t>
  </si>
  <si>
    <t>Wykopy z z umocnieniem ścian wykopu z odwozem i utylizacją gruntu z wykopów</t>
  </si>
  <si>
    <t>SIEĆ TELEKOMUNIKACYJNA</t>
  </si>
  <si>
    <t>INNE ROBOTY BUDOWLANE</t>
  </si>
  <si>
    <t>Budowa studni kablowych  SKR-2;   SK-6 z montażem pokryw zabezpieczających przed ingerencją osób nieuprawnionych, pokrywy dodatkowe z montażem zamka</t>
  </si>
  <si>
    <t>Przygotowanie i montaż zbrojenia przyczółków północnych</t>
  </si>
  <si>
    <t>Czyszczenie hydrościerne dolnych i górnych powierzchni odkrytych istniejącego sklepienia</t>
  </si>
  <si>
    <t>Przygotowanie i montaż zbrojenia kap chodnikowych  i wspornika latarni</t>
  </si>
  <si>
    <t>Montaż płyt chodnikowych granitowych o gr. 4cm z przygotowaniem podłoża pod płyty</t>
  </si>
  <si>
    <t>VIII</t>
  </si>
  <si>
    <t>III</t>
  </si>
  <si>
    <t>III/I</t>
  </si>
  <si>
    <t>III/II</t>
  </si>
  <si>
    <t>III/III</t>
  </si>
  <si>
    <t>REMONT MOSTÓW</t>
  </si>
  <si>
    <t>III/IV</t>
  </si>
  <si>
    <t>III/V</t>
  </si>
  <si>
    <t>IV/I</t>
  </si>
  <si>
    <t>IV/II</t>
  </si>
  <si>
    <t>IX</t>
  </si>
  <si>
    <t>Zasypywanie rowów dla kabli z dostawą gruntu do zasypania i zagęszczeniem</t>
  </si>
  <si>
    <t>Wykonanie i rozbiórka konstrukcji wporczych pod istniejące sieci na czas budowy (pod kable energetyczne, teletechniczne, rurociągi i kanały)</t>
  </si>
  <si>
    <t>Wykonanie kanalizacji wtórnej - wciąganie rury fi 32 lub fi 40 - pierwsza rura,</t>
  </si>
  <si>
    <t>Nr spec. techn.</t>
  </si>
  <si>
    <t>jedn. obm.</t>
  </si>
  <si>
    <t>Wykonanie powłok ochronnych na powierzchniach betonowych odkrytych - przygotowanie powierzchni, dwukrotne gruntowanie i zabezpieczenie powierzchni betonowych poziomych i pionowych</t>
  </si>
  <si>
    <t>mb</t>
  </si>
  <si>
    <t>Wykonanie i montaż ściągów stalowych z prętów fi 36 mm obustronnie gwintowanych gwintem M36 (z zabezpieczeniem ściągów powłoką antykorozyjną (taśma denso + taśma ochronna)</t>
  </si>
  <si>
    <t>Wykonanie mikropali fi 30mm i długości 8m wraz ich zazbrojeniem 
o minimalnej nośności dla 1 mikropala wynoszącej N = 350 kN i M = 20 kNm</t>
  </si>
  <si>
    <t>Wykonanie i montaż ściągów stalowych z prętów fi 36 mm obustronnie gwintowanych gwintem M36 z zabezpieczeniem ściągów powłoką antykorozyjną (taśma denso + taśma ochronna)</t>
  </si>
  <si>
    <t>Montaż granitowych wieżyczek</t>
  </si>
  <si>
    <t>Ręczne karczowanie drzew</t>
  </si>
  <si>
    <t>Rozebranie słupków do znaków z odwozem</t>
  </si>
  <si>
    <t>Demontaż słupów oświetleniowych o masie pow. 100 kg z odwozem</t>
  </si>
  <si>
    <t>Rozbiórka obrzeża betonowego z odwozem urobku i utylizacją</t>
  </si>
  <si>
    <t>Rozbiórka obrzeża betonowego - do przełożenia
- materiał do odzysku - z oczyszczeniem i segregacją</t>
  </si>
  <si>
    <t>Wykonanie wykopów w celu odsłonięcia istniejących fundamentów z odwozem i utylizacją urobku - grunty nawodnione</t>
  </si>
  <si>
    <t>Betonowanie przy użyciu pompy na samochodzie - przyczółki pólnocne w deskowaniu</t>
  </si>
  <si>
    <t>Izolacje przeciwwilgociowe powłokowe bitumiczne części podziemnych - wykonywane na zimno - pionowe z roztworu asfaltowego  z przygotowaniem powierzchni pod izolację</t>
  </si>
  <si>
    <t xml:space="preserve">Ochrona izolacji przeciwwilgiciowej części podziemnych podpór folią kubełkową fundamentową </t>
  </si>
  <si>
    <t>Betonowanie ścian bocznych górnej powierzchni przyczółków przy użyciu pompy na samochodzie - beton w deskowaniu</t>
  </si>
  <si>
    <t>Skucie betonu w miejscach powierzchniowych napraw - z odwozem i utylizacją urobku</t>
  </si>
  <si>
    <t>Betonowanie fundamentów w deskowaniu</t>
  </si>
  <si>
    <t>Izolacje przeciwwilgociowe powłokowe bitumiczne części podziemnych - wykonywane na zimno z przygotowaniem powierzchni</t>
  </si>
  <si>
    <t xml:space="preserve">Ochrona izolacji przeciwwilgociowej folią kubełkową fundamentową </t>
  </si>
  <si>
    <t xml:space="preserve">Betonowanie ścian pionowych (policzkowych) nad istniejącym sklepieniem w deskowaniu ze sklejki bakelizowanej </t>
  </si>
  <si>
    <t xml:space="preserve">Betonowanie kap chodnikowych w deskowaniu ze sklejki bakelizowanej </t>
  </si>
  <si>
    <t xml:space="preserve">Rurociągi drenarskie o śr. 12.5 cm obsypywane żwirem (w poziomie posadowienia i w poziomie kanałów techn.) </t>
  </si>
  <si>
    <t>Usunięcie zasypki nad sklepieniem mostu - bardzo ostrożne bez uszkodzenia konstrukcji z odwozem i utylizacją urobku</t>
  </si>
  <si>
    <t>Iniekcja ciśnieniowa rys i wypełnienie pustek w górnej i dolnej powierzchni sklepienia żywicami epoksydowymi z wierceniem otworów, montażem pakerów, wypełnieniem rys i uszczelnieniem powierzchniowym.</t>
  </si>
  <si>
    <t>Skucie betonu w miejscach powierzchniowych napraw spodu sklepienia - z odwozem i utylizacją urobku</t>
  </si>
  <si>
    <t>Betonowanie przy użyciu pompy na samochodzie - stopy,płyty i ławy fundamentowe w deskowaniu</t>
  </si>
  <si>
    <t>Betonowanie płaszcza wzmacniającego</t>
  </si>
  <si>
    <t>Betonowanie ścian pionowych (policzkowych) w deskowaniu ze sklejki bakelizowanej, nad istniejącym sklepieniem</t>
  </si>
  <si>
    <t>Betonowanie kap chodnikowych w deskowaniu ze sklejki bakelizowanej</t>
  </si>
  <si>
    <t>Rurociągi drenarskie o śr. 12.5 cm obsypywane żwirem (w poziomie posadowienia w poziomie kanałów techn.)</t>
  </si>
  <si>
    <t>Montaż balustrad stalowych mostowych o h=110cm; za pomocą kotew M10 z montażem elementów imitujących nity</t>
  </si>
  <si>
    <t>Betonowanie przykryć kanałów technicznych</t>
  </si>
  <si>
    <t xml:space="preserve">Mechaniczne oczyszczenie i skropienie emulsją asfaltową na zimno podbudowy kruszyw; </t>
  </si>
  <si>
    <t xml:space="preserve">Dwukrotne mechaniczne oczyszczenie i skropienie emulsją asfaltową na zimno warstw nawierzchni bitumicznej; </t>
  </si>
  <si>
    <t xml:space="preserve">Wykonanie i zamontowanie brakujących kamiennych elementów balustrady o objętości elementu do 0.15 m3 </t>
  </si>
  <si>
    <t xml:space="preserve">Montaż balustrad stalowych mostowych o h=110cm za pomocą kotew M10 z montażem elementów imitujących nity </t>
  </si>
  <si>
    <t>Mechaniczne oczyszczenie i skropienie emulsją asfaltową na zimno podbudowy kruszyw;</t>
  </si>
  <si>
    <t>Dwukrotne mechaniczne oczyszczenie i skropienie emulsją asfaltową na zimno warstw nawierzchni bitumicznej;</t>
  </si>
  <si>
    <t xml:space="preserve">Obrzeża betonowe o wymiarach 30x8 cm na ławie betonowej i podsypce cementowo-piaskowej z wypełnieniem spoin zaprawą cementową </t>
  </si>
  <si>
    <t>Wjazdy do bram z kostki kamiennej nieregularnej o wysokości 4/6 cm na podsypce cementowo-piaskowej z wypełnieniem spoin zaprawą cementową</t>
  </si>
  <si>
    <t xml:space="preserve">Wykonanie izolacji przeciwwilgociowej powłokowej bitumicznej dwuwarstwowej na odziemnych powierzchniach betonu z przygotowaniem powierzchni i jej gruntowaniem </t>
  </si>
  <si>
    <t>Montaż barier drogowych energochłonnych N2W2A na dojazdach z wykonaniem robót ziemnych, zbrojeniem i betonowaniem fundamentów słupków</t>
  </si>
  <si>
    <t>Ułożenie warstwy ochronnej/drenażowej z foli kubełkowej na podziemnych powierzchniach betonu</t>
  </si>
  <si>
    <t>Wykonanie nowych balustrad stalowych na dojeździe</t>
  </si>
  <si>
    <t>Montaż wszystkich balustrad stalowych na dojazdach z montażem elementów imitujących nity z montażem kotew M10 i wykonaniem podlewek z zaprawy niskoskurczowej</t>
  </si>
  <si>
    <t>Układanie kabli w rowach kablowych ręcznie - YAKXS 4x35SE</t>
  </si>
  <si>
    <t>Układanie kabli w rurach na moście - YAKXS 4x35SE</t>
  </si>
  <si>
    <t>Montaż i stawianie słupów oświetleniowych - słup aluminiowy typu U131.8.F.AL z wysięgnikiem podwójnym fundamentem i tabliczką bezpiecznikową</t>
  </si>
  <si>
    <t>Montaż i stawianie słupów oświetleniowych - słup aluminiowy typu U131.8.F.AL z wysięgnikiem pojedynczym podwójnym fundamentem i tabliczką bezpiecznikową</t>
  </si>
  <si>
    <t>Montaż przewodów do opraw oświetleniowych - wciąganie w słupy, rury osłonowe i wysięgniki - YKY 3x2,5</t>
  </si>
  <si>
    <t>Rozebranie nawierzchni chodnika i zjazdów z kostki betonowej - do przełożenia - materiał do odzysku - z oczyszczeniem i segregacją</t>
  </si>
  <si>
    <t>Wykonanie mikropali fi 30mm wraz ich zazbrojeniem 
o minimalnej nośności dla 1 mikropala wynoszącej N = 350 kN i M = 20 kNm</t>
  </si>
  <si>
    <t>Wbijanie i wyciąganie ścianek szczelnych stalowych o h = 21 m z grodzic stalowych;  grunt kat. III  - należy uwzględnić odzysk grodzic</t>
  </si>
  <si>
    <t>Wiercenie otworów o głębokości 15cm śr. 20 mm w betonie zbrojonym do osadzenia prętów zespalających płaszcz wzmacniający</t>
  </si>
  <si>
    <t>Przełożenie obrzeży betonowych z odzysku o wymiarach 30x8 cm na ławie betonowej i podsypce cementowo-piaskowej z wypełnieniem spoin zaprawą cementową</t>
  </si>
  <si>
    <t>Zabezpieczenie fundamentów przyczółków przed ewentualnym ich przesunięciem, w trakcie odsłaniania ścian fundamentów podczas robót ziemnych, poprzez przegrodę oporową w postaci wbicia ścianki ze stalowych grodzic - traconych o długości 12,0 m, grunt kat. III</t>
  </si>
  <si>
    <t>Wbijanie i wyciąganie ścianek szczelnych stalowych o h=21 m z grodzic stalowych; grunt kat. III  - należy uwzględnić odzysk grodzic</t>
  </si>
  <si>
    <t>Rozebranie słupków wygradzających z odwozem</t>
  </si>
  <si>
    <t xml:space="preserve">Ułożenie chodników z kostki betonowej "POLBRUK" grubości 60 mm typu 60/6 na podsypce cementowo-piaskowej grubości 50 mm z wypełnieniem spoin piaskiem    </t>
  </si>
  <si>
    <t xml:space="preserve">Przełożenie chodników z kostki betonowej "POLBRUK" grubości 60 mm typu 60/6 na podsypce cementowo-piaskowej grubości 50 mm z wypełnieniem spoin piaskiem  - materiału z odzysku </t>
  </si>
  <si>
    <t xml:space="preserve">Bariery ochronne stalowe jednostronne </t>
  </si>
  <si>
    <t>A. WYMAGANIA OGÓLNE</t>
  </si>
  <si>
    <t>ORGANIZACJA, ZABEZPIECZENIE I UTRZYMANIE TERENU BUDOWY</t>
  </si>
  <si>
    <t>OPZ</t>
  </si>
  <si>
    <t>ryczałt</t>
  </si>
  <si>
    <t>miesiąc</t>
  </si>
  <si>
    <t>Pozyskanie i akceptacja gwarancji zabezpieczenia należytego wykonania Kontraktu oraz zabezpieczenia roszczeń z tytułu rękojmi za wady</t>
  </si>
  <si>
    <t>Wykonanie kompletu operatów brakarskich na zieleń wysoką podlegającą wycince w zakresie całej inwestycji.</t>
  </si>
  <si>
    <t>ŁĄCZNIE "A. WYMAGANIA OGÓLNE":</t>
  </si>
  <si>
    <t>B. ROBOTY BUDOWLANO-MONTAŻOWE</t>
  </si>
  <si>
    <t>ŁĄCZNIE "B. ROBOTY BUDOWLANO-MONTAŻOWE":</t>
  </si>
  <si>
    <t>Likwidacja ostatniego etapu Organizacji Ruchu Zastępczego dla całego zakresu robót wraz tymczasową obsługą komunikacyjną</t>
  </si>
  <si>
    <t>Likwidacja ostateczna zaplecza budowy Wykonawcy i Zamawiającego</t>
  </si>
  <si>
    <t>Likwidacja tablic informacyjnych</t>
  </si>
  <si>
    <t>Koszty zawarcia i utrzymania ubezpieczeń na Roboty</t>
  </si>
  <si>
    <t>Koszty kompleksowej obsługi geodezyjnej, laboratoryjnej, bhp, nadzoru saperskiego, archeologicznego i przyrodniczego Kontraktu</t>
  </si>
  <si>
    <t>GWARANCJE, UBEZPIECZENIA I INNE</t>
  </si>
  <si>
    <t>Koszty utrzymania personelu budowy w tym koszty zarządu</t>
  </si>
  <si>
    <t>Wynoszenie poszczególnych etapów i utrzymanie Organizacji Ruchu Zastępczego oraz obsługi komunikacyjnej dla całego zakresu robót wraz z niezbędnymi projektami.</t>
  </si>
  <si>
    <t>Organizacja i utrzymanie zaplecza terenu budowy Wykonawcy i Zamawiającego wraz z ochroną</t>
  </si>
  <si>
    <t>Ustawienie i utrzymanie tablic informacyjnych przez okres trwania Robót</t>
  </si>
  <si>
    <t>ilość</t>
  </si>
  <si>
    <t>Wartość
(bez VAT)</t>
  </si>
  <si>
    <t>stawka lub cena jednostkowa
 (bez VAT)</t>
  </si>
  <si>
    <t>ŁĄCZNIE: ORGANIZACJA, ZABEZPIECZENIE I UTRZYMANIE TERENU BUDOWY</t>
  </si>
  <si>
    <t>ŁĄCZNIE: GWARANCJE, UBEZPIECZENIA I INNE</t>
  </si>
  <si>
    <t>ŁĄCZNIE: PRACE  PRZYGOTOWAWCZE</t>
  </si>
  <si>
    <t>ŁĄCZNIE: ROBOTY   ROZBIÓRKOWE</t>
  </si>
  <si>
    <t>ŁĄCZNIE: INNE ROBOTY BUDOWLANE</t>
  </si>
  <si>
    <t>ŁĄCZNIE: SIEĆ TELEKOMUNIKACYJNA</t>
  </si>
  <si>
    <t>ŁĄCZNIE: SIEĆ GAZOWA WODOCIĄGOWA I KANALIZACYJNA</t>
  </si>
  <si>
    <t>ŁĄCZNIE: SIEĆ  ELEKTROENERGETYCZNA</t>
  </si>
  <si>
    <t>ŁĄCZNIE: PRZEBUDOWA  DOJAZDÓW</t>
  </si>
  <si>
    <t>ŁĄCZNIE: MONTAŻ WYPOSAŻENIA NA MOŚCIE DROGOWYM WSCHODNIM</t>
  </si>
  <si>
    <t>ŁĄCZNIE: MONTAŻ WYPOSAŻENIA NA MOŚCIE DROGOWYM ZACHODNIM</t>
  </si>
  <si>
    <t>ŁĄCZNIE: REMONT ISTNIEJĄCEJ KONSTRUKCJI MOSTU DROGOWEGO - WSCHÓD</t>
  </si>
  <si>
    <t>ŁĄCZNIE: REMONT ISTNIEJĄCEJ KONSTRUKCJI MOSTU DROGOWEGO - ZACHÓD</t>
  </si>
  <si>
    <t>ŁĄCZNIE: PODNIESIENIE GÓRNEJ POWIERZCHNI PRZYCZÓŁKÓW</t>
  </si>
  <si>
    <t>ŁĄCZNIE: PRZEBUDOWA  PRZYCZÓŁKÓW  - PRZYCZÓŁKI POŁUDNIOWE</t>
  </si>
  <si>
    <t>ŁĄCZNIE: PRZEBUDOWA  PRZYCZÓŁKÓW  - PRZYCZÓŁKI PÓŁNOCNE</t>
  </si>
  <si>
    <t>RAZEM NETTO (CZĘŚĆ A i B):</t>
  </si>
  <si>
    <t>KOSZTORYS OFERTOWY</t>
  </si>
  <si>
    <t>04180 - REMONT MOSTÓW ŚREDZKICH WE WROCŁAWIU</t>
  </si>
  <si>
    <t>Ułożenie warstwy mrozoodpornej z mieszanki związanej spoiwem hydraulicznym C1,5/2, gr. 22,0cm</t>
  </si>
  <si>
    <t>Ułożenie warstwy mrozoodpornej z mieszanki związanej spoiwem hydraulicznym C1,5/2, gr. 18,0cm</t>
  </si>
  <si>
    <t>152b</t>
  </si>
  <si>
    <t>Ułożenie warstwy ścieralnej z mieszanki SMA8 - gr. 4,0cm</t>
  </si>
  <si>
    <t>142b</t>
  </si>
  <si>
    <t>Ułożenie warstwy wiążącej z betonu asfaltowego  AC16W - gr. 5,0cm</t>
  </si>
  <si>
    <t>Podbudowa zasadnicza z mieszanki niezwiązanej z kruszywem C90/3 - gr. 20,0cm</t>
  </si>
  <si>
    <t>Podbudowa zasadnicza z mieszanki niezwiązanej  kruszywem C90/3 - gr. 10,0cm</t>
  </si>
  <si>
    <t>120b</t>
  </si>
  <si>
    <t>Wykonanie warstwy mrozoodpornej - mieszanka związana spoiwem hydraulicznym C1,5/2, gr. 18,0cm</t>
  </si>
  <si>
    <t>23b</t>
  </si>
  <si>
    <t>Rozebranie krawężników betonowych - do przełożenia
materiał do odzysku - z oczyszczeniem i segregacją</t>
  </si>
  <si>
    <t xml:space="preserve">Chodniki z płyt kamiennych o grubości 6 cm na podsypce piaskowej z wypełnieniem spoin zaprawą cementową </t>
  </si>
  <si>
    <t>D.08.01.01</t>
  </si>
  <si>
    <t>Montaż krawężników na prostej (krawężniki kamienne)</t>
  </si>
  <si>
    <t>23c</t>
  </si>
  <si>
    <t>Rozebranie krawężników kamiennych - do utylizacji</t>
  </si>
  <si>
    <t>163c</t>
  </si>
  <si>
    <t>163a</t>
  </si>
  <si>
    <t>Krawężniki kamienne (z odzysku) wystające na podsypce cementowo-piaskowej i ławie betonowej z oporem</t>
  </si>
  <si>
    <t>163b</t>
  </si>
  <si>
    <t>Krawężniki kamienne (nowe) wystające na podsypce cementowo-piaskowej i ławie betonowej z oporem</t>
  </si>
  <si>
    <t>Krawężniki betonowe (z odzysku) wystające o wymiarach 20x30 cm na podsypce cementowo-piaskowej i ławie betonowej z oporem</t>
  </si>
  <si>
    <t>Krawężniki betonowe (nowe) wystające o wymiarach 20x30 cm na podsypce cementowo-piaskowej i ławie betonowej z oporem</t>
  </si>
  <si>
    <t>Ułożenie nawierzchni z kostki kamiennej rzędowej 4x6 cm (wymiar w projekcie 5cm i wielokrotność 5) na podsypce cementowo-piaskowej z wypełnieniem spoin zaprawą cementową</t>
  </si>
  <si>
    <t>Ułożenie opasek z kostki kamiennej rzędowej 4x6 cm (wymiar w projekcie 5cm i wielokrotność 5) na podsypce cementowo-piaskowej z wypełnieniem spoin zaprawą cementową</t>
  </si>
  <si>
    <t xml:space="preserve">Wykonanie i zamontowanie brakujących kamiennych elementów balustrady o objętości elementu do 0.15 m3. </t>
  </si>
  <si>
    <t xml:space="preserve">Wykonanie kroksztyn kamiennych - Słupy i kolumny wewnętrzne blokowe - głowice o objętości elementu do 0.1 m3 - skały osadowe - roboty renowacyjne. </t>
  </si>
  <si>
    <t xml:space="preserve">Wykonanie kroksztyn kamiennych - Słupy i kolumny wewnętrzne blokowe - głowice o objętości elementu do 0.1 m3 - roboty renowacyjne. </t>
  </si>
  <si>
    <t xml:space="preserve">Okładziny granitowe o grubości elementów 5cm - roboty renowacyjne - suchy montaż przed obsadzeniem. </t>
  </si>
  <si>
    <t>Ułożenie opasek z kostki kamiennej rzędowej 5x5cm na podsypce cementowo-piaskowej z wypełnieniem spoin zaprawą cementową</t>
  </si>
  <si>
    <t>Budowa kanalizacji kablowej z rur HDPE 140/8,0 z tworzyw sztucznych 1 otwór</t>
  </si>
  <si>
    <t>Dodatek za każdy następny otwór kanalizacji kablowej z rur HDPE 140/8,0</t>
  </si>
  <si>
    <t>227a</t>
  </si>
  <si>
    <t>227b</t>
  </si>
  <si>
    <t>Budowa kanalizacji kablowej z rur DVK 110 - 1 otwór</t>
  </si>
  <si>
    <t>Dodatek za każdy następny otwór kanalizacji kablowej DVK 110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</si>
</sst>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color theme="1"/>
      <name val="Arial Narrow"/>
      <family val="2"/>
      <charset val="238"/>
    </font>
    <font>
      <b/>
      <i/>
      <sz val="10"/>
      <color theme="1"/>
      <name val="Arial Narrow"/>
      <family val="2"/>
      <charset val="238"/>
    </font>
    <font>
      <i/>
      <sz val="10"/>
      <color theme="1"/>
      <name val="Arial Narrow"/>
      <family val="2"/>
      <charset val="238"/>
    </font>
    <font>
      <sz val="10"/>
      <name val="Arial Narrow"/>
      <family val="2"/>
      <charset val="238"/>
    </font>
    <font>
      <b/>
      <i/>
      <sz val="10"/>
      <name val="Arial Narrow"/>
      <family val="2"/>
      <charset val="238"/>
    </font>
    <font>
      <i/>
      <sz val="10"/>
      <name val="Arial Narrow"/>
      <family val="2"/>
      <charset val="238"/>
    </font>
    <font>
      <b/>
      <sz val="10"/>
      <name val="Arial Narrow"/>
      <family val="2"/>
      <charset val="238"/>
    </font>
    <font>
      <b/>
      <sz val="11"/>
      <name val="Arial Narrow"/>
      <family val="2"/>
      <charset val="238"/>
    </font>
    <font>
      <b/>
      <i/>
      <sz val="9"/>
      <name val="Arial Narrow"/>
      <family val="2"/>
      <charset val="238"/>
    </font>
    <font>
      <sz val="10"/>
      <color rgb="FFFF0000"/>
      <name val="Arial Narrow"/>
      <family val="2"/>
      <charset val="238"/>
    </font>
    <font>
      <strike/>
      <sz val="10"/>
      <name val="Arial Narrow"/>
      <family val="2"/>
      <charset val="238"/>
    </font>
    <font>
      <b/>
      <sz val="12"/>
      <name val="Arial Narrow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1" fillId="0" borderId="0" xfId="0" applyFont="1"/>
    <xf numFmtId="0" fontId="1" fillId="0" borderId="0" xfId="0" applyFont="1" applyAlignment="1">
      <alignment wrapText="1"/>
    </xf>
    <xf numFmtId="4" fontId="1" fillId="0" borderId="0" xfId="0" applyNumberFormat="1" applyFont="1"/>
    <xf numFmtId="0" fontId="1" fillId="0" borderId="0" xfId="0" applyFont="1" applyAlignment="1">
      <alignment horizontal="center"/>
    </xf>
    <xf numFmtId="0" fontId="2" fillId="0" borderId="0" xfId="0" applyFont="1"/>
    <xf numFmtId="0" fontId="3" fillId="0" borderId="0" xfId="0" applyFont="1" applyAlignment="1">
      <alignment vertical="center" wrapText="1"/>
    </xf>
    <xf numFmtId="0" fontId="4" fillId="0" borderId="1" xfId="0" applyFont="1" applyBorder="1" applyAlignment="1">
      <alignment wrapText="1"/>
    </xf>
    <xf numFmtId="0" fontId="4" fillId="2" borderId="1" xfId="0" applyFont="1" applyFill="1" applyBorder="1" applyAlignment="1">
      <alignment wrapText="1"/>
    </xf>
    <xf numFmtId="0" fontId="2" fillId="0" borderId="0" xfId="0" applyFont="1" applyAlignment="1">
      <alignment vertical="center" wrapText="1"/>
    </xf>
    <xf numFmtId="0" fontId="5" fillId="0" borderId="1" xfId="0" applyFont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/>
    <xf numFmtId="4" fontId="4" fillId="0" borderId="1" xfId="0" applyNumberFormat="1" applyFont="1" applyBorder="1"/>
    <xf numFmtId="0" fontId="4" fillId="2" borderId="1" xfId="0" applyFont="1" applyFill="1" applyBorder="1"/>
    <xf numFmtId="0" fontId="4" fillId="2" borderId="1" xfId="0" applyFont="1" applyFill="1" applyBorder="1" applyAlignment="1">
      <alignment horizontal="center"/>
    </xf>
    <xf numFmtId="4" fontId="4" fillId="2" borderId="1" xfId="0" applyNumberFormat="1" applyFont="1" applyFill="1" applyBorder="1"/>
    <xf numFmtId="0" fontId="5" fillId="0" borderId="1" xfId="0" applyFont="1" applyBorder="1"/>
    <xf numFmtId="0" fontId="4" fillId="2" borderId="1" xfId="0" applyFont="1" applyFill="1" applyBorder="1" applyAlignment="1">
      <alignment vertical="center" wrapText="1"/>
    </xf>
    <xf numFmtId="0" fontId="5" fillId="2" borderId="1" xfId="0" applyFont="1" applyFill="1" applyBorder="1" applyAlignment="1">
      <alignment horizontal="center"/>
    </xf>
    <xf numFmtId="0" fontId="5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/>
    </xf>
    <xf numFmtId="0" fontId="1" fillId="2" borderId="0" xfId="0" applyFont="1" applyFill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vertical="center" wrapText="1"/>
    </xf>
    <xf numFmtId="0" fontId="7" fillId="0" borderId="1" xfId="0" applyFont="1" applyBorder="1" applyAlignment="1">
      <alignment horizontal="right" wrapText="1"/>
    </xf>
    <xf numFmtId="0" fontId="9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4" fontId="4" fillId="0" borderId="5" xfId="0" applyNumberFormat="1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4" fontId="6" fillId="0" borderId="5" xfId="0" applyNumberFormat="1" applyFont="1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4" fontId="4" fillId="0" borderId="5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/>
    </xf>
    <xf numFmtId="4" fontId="4" fillId="0" borderId="5" xfId="0" applyNumberFormat="1" applyFont="1" applyBorder="1"/>
    <xf numFmtId="0" fontId="4" fillId="0" borderId="5" xfId="0" applyFont="1" applyBorder="1"/>
    <xf numFmtId="0" fontId="4" fillId="0" borderId="2" xfId="0" applyFont="1" applyBorder="1"/>
    <xf numFmtId="0" fontId="7" fillId="0" borderId="3" xfId="0" applyFont="1" applyBorder="1" applyAlignment="1">
      <alignment horizontal="right" wrapText="1"/>
    </xf>
    <xf numFmtId="0" fontId="5" fillId="0" borderId="5" xfId="0" applyFont="1" applyBorder="1" applyAlignment="1">
      <alignment horizontal="center"/>
    </xf>
    <xf numFmtId="4" fontId="5" fillId="0" borderId="5" xfId="0" applyNumberFormat="1" applyFont="1" applyBorder="1"/>
    <xf numFmtId="0" fontId="5" fillId="0" borderId="5" xfId="0" applyFont="1" applyBorder="1"/>
    <xf numFmtId="0" fontId="5" fillId="2" borderId="5" xfId="0" applyFont="1" applyFill="1" applyBorder="1" applyAlignment="1">
      <alignment horizontal="center"/>
    </xf>
    <xf numFmtId="4" fontId="5" fillId="2" borderId="5" xfId="0" applyNumberFormat="1" applyFont="1" applyFill="1" applyBorder="1"/>
    <xf numFmtId="2" fontId="4" fillId="0" borderId="5" xfId="0" applyNumberFormat="1" applyFont="1" applyBorder="1" applyAlignment="1">
      <alignment horizontal="center"/>
    </xf>
    <xf numFmtId="2" fontId="4" fillId="0" borderId="5" xfId="0" applyNumberFormat="1" applyFont="1" applyBorder="1"/>
    <xf numFmtId="0" fontId="4" fillId="4" borderId="1" xfId="0" applyFont="1" applyFill="1" applyBorder="1" applyAlignment="1">
      <alignment horizontal="center" vertical="center" wrapText="1"/>
    </xf>
    <xf numFmtId="0" fontId="4" fillId="5" borderId="1" xfId="0" applyFont="1" applyFill="1" applyBorder="1" applyAlignment="1">
      <alignment horizontal="center" vertical="center" wrapText="1"/>
    </xf>
    <xf numFmtId="0" fontId="4" fillId="4" borderId="1" xfId="0" applyFont="1" applyFill="1" applyBorder="1"/>
    <xf numFmtId="0" fontId="4" fillId="5" borderId="1" xfId="0" applyFont="1" applyFill="1" applyBorder="1"/>
    <xf numFmtId="0" fontId="8" fillId="0" borderId="1" xfId="0" applyFont="1" applyBorder="1" applyAlignment="1">
      <alignment horizontal="right" vertical="center" wrapText="1"/>
    </xf>
    <xf numFmtId="0" fontId="10" fillId="0" borderId="0" xfId="0" applyFont="1"/>
    <xf numFmtId="0" fontId="11" fillId="2" borderId="1" xfId="0" applyFont="1" applyFill="1" applyBorder="1" applyAlignment="1">
      <alignment horizontal="center"/>
    </xf>
    <xf numFmtId="0" fontId="11" fillId="0" borderId="1" xfId="0" applyFont="1" applyBorder="1"/>
    <xf numFmtId="0" fontId="11" fillId="0" borderId="1" xfId="0" applyFont="1" applyBorder="1" applyAlignment="1">
      <alignment wrapText="1"/>
    </xf>
    <xf numFmtId="0" fontId="11" fillId="0" borderId="1" xfId="0" applyFont="1" applyBorder="1" applyAlignment="1">
      <alignment horizontal="center"/>
    </xf>
    <xf numFmtId="4" fontId="11" fillId="0" borderId="1" xfId="0" applyNumberFormat="1" applyFont="1" applyBorder="1"/>
    <xf numFmtId="0" fontId="10" fillId="0" borderId="0" xfId="0" applyFont="1"/>
    <xf numFmtId="0" fontId="5" fillId="0" borderId="2" xfId="0" applyFont="1" applyBorder="1" applyAlignment="1">
      <alignment horizontal="left" wrapText="1"/>
    </xf>
    <xf numFmtId="0" fontId="5" fillId="0" borderId="3" xfId="0" applyFont="1" applyBorder="1" applyAlignment="1">
      <alignment horizontal="left" wrapText="1"/>
    </xf>
    <xf numFmtId="0" fontId="7" fillId="0" borderId="2" xfId="0" applyFont="1" applyBorder="1" applyAlignment="1">
      <alignment horizontal="left" wrapText="1"/>
    </xf>
    <xf numFmtId="0" fontId="7" fillId="0" borderId="3" xfId="0" applyFont="1" applyBorder="1" applyAlignment="1">
      <alignment horizontal="left" wrapText="1"/>
    </xf>
    <xf numFmtId="0" fontId="5" fillId="0" borderId="1" xfId="0" applyFont="1" applyBorder="1" applyAlignment="1">
      <alignment horizontal="left"/>
    </xf>
    <xf numFmtId="0" fontId="5" fillId="0" borderId="1" xfId="0" applyFont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left" wrapText="1"/>
    </xf>
    <xf numFmtId="0" fontId="5" fillId="2" borderId="3" xfId="0" applyFont="1" applyFill="1" applyBorder="1" applyAlignment="1">
      <alignment horizontal="left" wrapText="1"/>
    </xf>
    <xf numFmtId="0" fontId="7" fillId="6" borderId="2" xfId="0" applyFont="1" applyFill="1" applyBorder="1" applyAlignment="1">
      <alignment horizontal="left" wrapText="1"/>
    </xf>
    <xf numFmtId="0" fontId="7" fillId="6" borderId="3" xfId="0" applyFont="1" applyFill="1" applyBorder="1" applyAlignment="1">
      <alignment horizontal="left" wrapText="1"/>
    </xf>
    <xf numFmtId="0" fontId="5" fillId="6" borderId="2" xfId="0" applyFont="1" applyFill="1" applyBorder="1" applyAlignment="1">
      <alignment horizontal="left" wrapText="1"/>
    </xf>
    <xf numFmtId="0" fontId="5" fillId="6" borderId="3" xfId="0" applyFont="1" applyFill="1" applyBorder="1" applyAlignment="1">
      <alignment horizontal="left" wrapText="1"/>
    </xf>
    <xf numFmtId="0" fontId="12" fillId="0" borderId="0" xfId="0" applyFont="1" applyAlignment="1">
      <alignment horizontal="center" wrapText="1"/>
    </xf>
    <xf numFmtId="0" fontId="7" fillId="2" borderId="6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114300</xdr:colOff>
      <xdr:row>294</xdr:row>
      <xdr:rowOff>133351</xdr:rowOff>
    </xdr:from>
    <xdr:to>
      <xdr:col>6</xdr:col>
      <xdr:colOff>523875</xdr:colOff>
      <xdr:row>308</xdr:row>
      <xdr:rowOff>95133</xdr:rowOff>
    </xdr:to>
    <xdr:pic>
      <xdr:nvPicPr>
        <xdr:cNvPr id="2" name="Obraz 1">
          <a:extLst>
            <a:ext uri="{FF2B5EF4-FFF2-40B4-BE49-F238E27FC236}">
              <a16:creationId xmlns:a16="http://schemas.microsoft.com/office/drawing/2014/main" xmlns="" id="{00000000-0008-0000-0100-000002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/>
        <a:srcRect l="8683" t="71960" r="33015" b="10617"/>
        <a:stretch/>
      </xdr:blipFill>
      <xdr:spPr>
        <a:xfrm>
          <a:off x="114300" y="88115776"/>
          <a:ext cx="6105525" cy="2228732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2"/>
  <sheetViews>
    <sheetView workbookViewId="0"/>
  </sheetViews>
  <sheetFormatPr defaultRowHeight="15" x14ac:dyDescent="0.25"/>
  <sheetData>
    <row r="1" spans="1:2" x14ac:dyDescent="0.25">
      <c r="A1">
        <v>3</v>
      </c>
    </row>
    <row r="2" spans="1:2" x14ac:dyDescent="0.25">
      <c r="A2">
        <v>0</v>
      </c>
      <c r="B2" t="s"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87"/>
  <sheetViews>
    <sheetView tabSelected="1" zoomScale="130" zoomScaleNormal="130" workbookViewId="0">
      <selection activeCell="C3" sqref="C3"/>
    </sheetView>
  </sheetViews>
  <sheetFormatPr defaultColWidth="9.140625" defaultRowHeight="12.75" x14ac:dyDescent="0.2"/>
  <cols>
    <col min="1" max="1" width="4.85546875" style="23" bestFit="1" customWidth="1"/>
    <col min="2" max="2" width="10.5703125" style="1" customWidth="1"/>
    <col min="3" max="3" width="45.140625" style="2" customWidth="1"/>
    <col min="4" max="4" width="6.7109375" style="4" customWidth="1"/>
    <col min="5" max="5" width="8.28515625" style="3" customWidth="1"/>
    <col min="6" max="6" width="9.85546875" style="1" customWidth="1"/>
    <col min="7" max="7" width="10.28515625" style="1" customWidth="1"/>
    <col min="8" max="8" width="34.42578125" style="1" bestFit="1" customWidth="1"/>
    <col min="9" max="16384" width="9.140625" style="1"/>
  </cols>
  <sheetData>
    <row r="1" spans="1:7" ht="15" customHeight="1" x14ac:dyDescent="0.25">
      <c r="A1" s="77" t="s">
        <v>313</v>
      </c>
      <c r="B1" s="77"/>
      <c r="C1" s="77"/>
      <c r="D1" s="77"/>
      <c r="E1" s="77"/>
      <c r="F1" s="77"/>
      <c r="G1" s="77"/>
    </row>
    <row r="2" spans="1:7" x14ac:dyDescent="0.2">
      <c r="A2" s="78" t="s">
        <v>314</v>
      </c>
      <c r="B2" s="78"/>
      <c r="C2" s="78"/>
      <c r="D2" s="78"/>
      <c r="E2" s="78"/>
      <c r="F2" s="78"/>
      <c r="G2" s="78"/>
    </row>
    <row r="3" spans="1:7" s="9" customFormat="1" ht="54" x14ac:dyDescent="0.25">
      <c r="A3" s="21" t="s">
        <v>1</v>
      </c>
      <c r="B3" s="10" t="s">
        <v>209</v>
      </c>
      <c r="C3" s="10" t="s">
        <v>2</v>
      </c>
      <c r="D3" s="10" t="s">
        <v>210</v>
      </c>
      <c r="E3" s="11" t="s">
        <v>293</v>
      </c>
      <c r="F3" s="31" t="s">
        <v>295</v>
      </c>
      <c r="G3" s="10" t="s">
        <v>294</v>
      </c>
    </row>
    <row r="4" spans="1:7" s="6" customFormat="1" x14ac:dyDescent="0.25">
      <c r="A4" s="68" t="s">
        <v>273</v>
      </c>
      <c r="B4" s="69"/>
      <c r="C4" s="69"/>
      <c r="D4" s="69"/>
      <c r="E4" s="69"/>
      <c r="F4" s="69"/>
      <c r="G4" s="70"/>
    </row>
    <row r="5" spans="1:7" s="6" customFormat="1" x14ac:dyDescent="0.25">
      <c r="A5" s="21" t="s">
        <v>103</v>
      </c>
      <c r="B5" s="67" t="s">
        <v>274</v>
      </c>
      <c r="C5" s="67"/>
      <c r="D5" s="34"/>
      <c r="E5" s="35"/>
      <c r="F5" s="36"/>
      <c r="G5" s="36"/>
    </row>
    <row r="6" spans="1:7" s="6" customFormat="1" ht="40.5" customHeight="1" x14ac:dyDescent="0.25">
      <c r="A6" s="25">
        <v>1</v>
      </c>
      <c r="B6" s="26" t="s">
        <v>275</v>
      </c>
      <c r="C6" s="27" t="s">
        <v>290</v>
      </c>
      <c r="D6" s="26" t="s">
        <v>277</v>
      </c>
      <c r="E6" s="28">
        <v>12</v>
      </c>
      <c r="F6" s="26"/>
      <c r="G6" s="26"/>
    </row>
    <row r="7" spans="1:7" s="6" customFormat="1" ht="39.75" customHeight="1" x14ac:dyDescent="0.25">
      <c r="A7" s="25">
        <f t="shared" ref="A7:A18" si="0">A6+1</f>
        <v>2</v>
      </c>
      <c r="B7" s="26" t="s">
        <v>275</v>
      </c>
      <c r="C7" s="27" t="s">
        <v>283</v>
      </c>
      <c r="D7" s="26" t="s">
        <v>276</v>
      </c>
      <c r="E7" s="28">
        <v>1</v>
      </c>
      <c r="F7" s="26"/>
      <c r="G7" s="26"/>
    </row>
    <row r="8" spans="1:7" s="6" customFormat="1" ht="25.5" x14ac:dyDescent="0.25">
      <c r="A8" s="25">
        <f t="shared" si="0"/>
        <v>3</v>
      </c>
      <c r="B8" s="26" t="s">
        <v>275</v>
      </c>
      <c r="C8" s="27" t="s">
        <v>291</v>
      </c>
      <c r="D8" s="26" t="s">
        <v>277</v>
      </c>
      <c r="E8" s="28">
        <v>12</v>
      </c>
      <c r="F8" s="26"/>
      <c r="G8" s="26"/>
    </row>
    <row r="9" spans="1:7" s="6" customFormat="1" ht="25.5" x14ac:dyDescent="0.25">
      <c r="A9" s="25">
        <f t="shared" si="0"/>
        <v>4</v>
      </c>
      <c r="B9" s="26" t="s">
        <v>275</v>
      </c>
      <c r="C9" s="27" t="s">
        <v>284</v>
      </c>
      <c r="D9" s="26" t="s">
        <v>276</v>
      </c>
      <c r="E9" s="28">
        <v>1</v>
      </c>
      <c r="F9" s="26"/>
      <c r="G9" s="26"/>
    </row>
    <row r="10" spans="1:7" s="6" customFormat="1" ht="26.25" customHeight="1" x14ac:dyDescent="0.25">
      <c r="A10" s="25">
        <f t="shared" si="0"/>
        <v>5</v>
      </c>
      <c r="B10" s="26" t="s">
        <v>275</v>
      </c>
      <c r="C10" s="27" t="s">
        <v>292</v>
      </c>
      <c r="D10" s="26" t="s">
        <v>277</v>
      </c>
      <c r="E10" s="28">
        <v>12</v>
      </c>
      <c r="F10" s="26"/>
      <c r="G10" s="26"/>
    </row>
    <row r="11" spans="1:7" s="6" customFormat="1" x14ac:dyDescent="0.25">
      <c r="A11" s="25">
        <f t="shared" si="0"/>
        <v>6</v>
      </c>
      <c r="B11" s="26" t="s">
        <v>275</v>
      </c>
      <c r="C11" s="27" t="s">
        <v>285</v>
      </c>
      <c r="D11" s="26" t="s">
        <v>276</v>
      </c>
      <c r="E11" s="28">
        <v>1</v>
      </c>
      <c r="F11" s="26"/>
      <c r="G11" s="26"/>
    </row>
    <row r="12" spans="1:7" s="6" customFormat="1" x14ac:dyDescent="0.25">
      <c r="A12" s="25">
        <f t="shared" si="0"/>
        <v>7</v>
      </c>
      <c r="B12" s="26" t="s">
        <v>275</v>
      </c>
      <c r="C12" s="27" t="s">
        <v>289</v>
      </c>
      <c r="D12" s="26" t="s">
        <v>277</v>
      </c>
      <c r="E12" s="28">
        <v>12</v>
      </c>
      <c r="F12" s="26"/>
      <c r="G12" s="26"/>
    </row>
    <row r="13" spans="1:7" s="6" customFormat="1" ht="38.25" x14ac:dyDescent="0.25">
      <c r="A13" s="25">
        <f t="shared" si="0"/>
        <v>8</v>
      </c>
      <c r="B13" s="26" t="s">
        <v>275</v>
      </c>
      <c r="C13" s="27" t="s">
        <v>287</v>
      </c>
      <c r="D13" s="26" t="s">
        <v>277</v>
      </c>
      <c r="E13" s="28">
        <v>12</v>
      </c>
      <c r="F13" s="26"/>
      <c r="G13" s="26"/>
    </row>
    <row r="14" spans="1:7" s="6" customFormat="1" ht="25.5" x14ac:dyDescent="0.25">
      <c r="A14" s="25"/>
      <c r="B14" s="26"/>
      <c r="C14" s="29" t="s">
        <v>296</v>
      </c>
      <c r="D14" s="32"/>
      <c r="E14" s="33"/>
      <c r="F14" s="32"/>
      <c r="G14" s="51"/>
    </row>
    <row r="15" spans="1:7" s="6" customFormat="1" x14ac:dyDescent="0.25">
      <c r="A15" s="21" t="s">
        <v>105</v>
      </c>
      <c r="B15" s="67" t="s">
        <v>288</v>
      </c>
      <c r="C15" s="67"/>
      <c r="D15" s="34"/>
      <c r="E15" s="35"/>
      <c r="F15" s="36"/>
      <c r="G15" s="36"/>
    </row>
    <row r="16" spans="1:7" s="6" customFormat="1" x14ac:dyDescent="0.25">
      <c r="A16" s="25">
        <v>9</v>
      </c>
      <c r="B16" s="26" t="s">
        <v>275</v>
      </c>
      <c r="C16" s="27" t="s">
        <v>286</v>
      </c>
      <c r="D16" s="26" t="s">
        <v>277</v>
      </c>
      <c r="E16" s="28">
        <v>12</v>
      </c>
      <c r="F16" s="26"/>
      <c r="G16" s="26"/>
    </row>
    <row r="17" spans="1:7" s="6" customFormat="1" ht="38.25" x14ac:dyDescent="0.25">
      <c r="A17" s="25">
        <f t="shared" si="0"/>
        <v>10</v>
      </c>
      <c r="B17" s="26" t="s">
        <v>275</v>
      </c>
      <c r="C17" s="27" t="s">
        <v>278</v>
      </c>
      <c r="D17" s="26" t="s">
        <v>276</v>
      </c>
      <c r="E17" s="28">
        <v>1</v>
      </c>
      <c r="F17" s="26"/>
      <c r="G17" s="26"/>
    </row>
    <row r="18" spans="1:7" s="6" customFormat="1" ht="25.5" x14ac:dyDescent="0.25">
      <c r="A18" s="25">
        <f t="shared" si="0"/>
        <v>11</v>
      </c>
      <c r="B18" s="26" t="s">
        <v>275</v>
      </c>
      <c r="C18" s="27" t="s">
        <v>279</v>
      </c>
      <c r="D18" s="26" t="s">
        <v>276</v>
      </c>
      <c r="E18" s="28">
        <v>1</v>
      </c>
      <c r="F18" s="26"/>
      <c r="G18" s="26"/>
    </row>
    <row r="19" spans="1:7" s="6" customFormat="1" x14ac:dyDescent="0.25">
      <c r="A19" s="25"/>
      <c r="B19" s="26"/>
      <c r="C19" s="29" t="s">
        <v>297</v>
      </c>
      <c r="D19" s="32"/>
      <c r="E19" s="33"/>
      <c r="F19" s="32"/>
      <c r="G19" s="51"/>
    </row>
    <row r="20" spans="1:7" s="6" customFormat="1" x14ac:dyDescent="0.25">
      <c r="A20" s="25"/>
      <c r="B20" s="26"/>
      <c r="C20" s="29" t="s">
        <v>280</v>
      </c>
      <c r="D20" s="32"/>
      <c r="E20" s="37"/>
      <c r="F20" s="32"/>
      <c r="G20" s="50"/>
    </row>
    <row r="21" spans="1:7" s="6" customFormat="1" x14ac:dyDescent="0.25">
      <c r="A21" s="68" t="s">
        <v>281</v>
      </c>
      <c r="B21" s="69"/>
      <c r="C21" s="69"/>
      <c r="D21" s="69"/>
      <c r="E21" s="69"/>
      <c r="F21" s="69"/>
      <c r="G21" s="70"/>
    </row>
    <row r="22" spans="1:7" s="6" customFormat="1" x14ac:dyDescent="0.25">
      <c r="A22" s="21" t="s">
        <v>103</v>
      </c>
      <c r="B22" s="67" t="s">
        <v>104</v>
      </c>
      <c r="C22" s="67"/>
      <c r="D22" s="34"/>
      <c r="E22" s="35"/>
      <c r="F22" s="36"/>
      <c r="G22" s="36"/>
    </row>
    <row r="23" spans="1:7" x14ac:dyDescent="0.2">
      <c r="A23" s="16">
        <f>A18+1</f>
        <v>12</v>
      </c>
      <c r="B23" s="13" t="s">
        <v>5</v>
      </c>
      <c r="C23" s="7" t="s">
        <v>217</v>
      </c>
      <c r="D23" s="12" t="s">
        <v>3</v>
      </c>
      <c r="E23" s="14">
        <v>37</v>
      </c>
      <c r="F23" s="13"/>
      <c r="G23" s="13"/>
    </row>
    <row r="24" spans="1:7" x14ac:dyDescent="0.2">
      <c r="A24" s="16">
        <f>A23+1</f>
        <v>13</v>
      </c>
      <c r="B24" s="13" t="s">
        <v>5</v>
      </c>
      <c r="C24" s="7" t="s">
        <v>6</v>
      </c>
      <c r="D24" s="12" t="s">
        <v>7</v>
      </c>
      <c r="E24" s="14">
        <v>0.1</v>
      </c>
      <c r="F24" s="13"/>
      <c r="G24" s="13"/>
    </row>
    <row r="25" spans="1:7" ht="38.25" x14ac:dyDescent="0.2">
      <c r="A25" s="16">
        <f t="shared" ref="A25:A28" si="1">A24+1</f>
        <v>14</v>
      </c>
      <c r="B25" s="15" t="s">
        <v>8</v>
      </c>
      <c r="C25" s="8" t="s">
        <v>207</v>
      </c>
      <c r="D25" s="16" t="s">
        <v>173</v>
      </c>
      <c r="E25" s="17">
        <v>1</v>
      </c>
      <c r="F25" s="13"/>
      <c r="G25" s="13"/>
    </row>
    <row r="26" spans="1:7" ht="25.5" x14ac:dyDescent="0.2">
      <c r="A26" s="16">
        <f t="shared" si="1"/>
        <v>15</v>
      </c>
      <c r="B26" s="13" t="s">
        <v>5</v>
      </c>
      <c r="C26" s="7" t="s">
        <v>107</v>
      </c>
      <c r="D26" s="12" t="s">
        <v>9</v>
      </c>
      <c r="E26" s="14">
        <v>641.14</v>
      </c>
      <c r="F26" s="13"/>
      <c r="G26" s="13"/>
    </row>
    <row r="27" spans="1:7" ht="25.5" x14ac:dyDescent="0.2">
      <c r="A27" s="16">
        <f t="shared" si="1"/>
        <v>16</v>
      </c>
      <c r="B27" s="13" t="s">
        <v>10</v>
      </c>
      <c r="C27" s="7" t="s">
        <v>108</v>
      </c>
      <c r="D27" s="12" t="s">
        <v>9</v>
      </c>
      <c r="E27" s="14">
        <v>641.14</v>
      </c>
      <c r="F27" s="13"/>
      <c r="G27" s="13"/>
    </row>
    <row r="28" spans="1:7" ht="25.5" x14ac:dyDescent="0.2">
      <c r="A28" s="16">
        <f t="shared" si="1"/>
        <v>17</v>
      </c>
      <c r="B28" s="13" t="s">
        <v>5</v>
      </c>
      <c r="C28" s="7" t="s">
        <v>109</v>
      </c>
      <c r="D28" s="12" t="s">
        <v>7</v>
      </c>
      <c r="E28" s="14">
        <v>0.06</v>
      </c>
      <c r="F28" s="13"/>
      <c r="G28" s="13"/>
    </row>
    <row r="29" spans="1:7" x14ac:dyDescent="0.2">
      <c r="A29" s="16"/>
      <c r="B29" s="13"/>
      <c r="C29" s="30" t="s">
        <v>298</v>
      </c>
      <c r="D29" s="38"/>
      <c r="E29" s="39"/>
      <c r="F29" s="40"/>
      <c r="G29" s="53"/>
    </row>
    <row r="30" spans="1:7" x14ac:dyDescent="0.2">
      <c r="A30" s="20" t="s">
        <v>105</v>
      </c>
      <c r="B30" s="66" t="s">
        <v>106</v>
      </c>
      <c r="C30" s="66"/>
      <c r="D30" s="38"/>
      <c r="E30" s="39"/>
      <c r="F30" s="40"/>
      <c r="G30" s="40"/>
    </row>
    <row r="31" spans="1:7" ht="25.5" x14ac:dyDescent="0.2">
      <c r="A31" s="16">
        <f>A28+1</f>
        <v>18</v>
      </c>
      <c r="B31" s="13" t="s">
        <v>11</v>
      </c>
      <c r="C31" s="7" t="s">
        <v>110</v>
      </c>
      <c r="D31" s="12" t="s">
        <v>9</v>
      </c>
      <c r="E31" s="14">
        <v>989.45</v>
      </c>
      <c r="F31" s="13"/>
      <c r="G31" s="13"/>
    </row>
    <row r="32" spans="1:7" ht="25.5" x14ac:dyDescent="0.2">
      <c r="A32" s="16">
        <f>A31+1</f>
        <v>19</v>
      </c>
      <c r="B32" s="13" t="s">
        <v>11</v>
      </c>
      <c r="C32" s="7" t="s">
        <v>111</v>
      </c>
      <c r="D32" s="12" t="s">
        <v>9</v>
      </c>
      <c r="E32" s="14">
        <v>272.99</v>
      </c>
      <c r="F32" s="13"/>
      <c r="G32" s="13"/>
    </row>
    <row r="33" spans="1:8" ht="25.5" x14ac:dyDescent="0.2">
      <c r="A33" s="16">
        <f t="shared" ref="A33:A53" si="2">A32+1</f>
        <v>20</v>
      </c>
      <c r="B33" s="13" t="s">
        <v>11</v>
      </c>
      <c r="C33" s="7" t="s">
        <v>112</v>
      </c>
      <c r="D33" s="12" t="s">
        <v>9</v>
      </c>
      <c r="E33" s="14">
        <v>17.04</v>
      </c>
      <c r="F33" s="13"/>
      <c r="G33" s="13"/>
    </row>
    <row r="34" spans="1:8" ht="25.5" x14ac:dyDescent="0.2">
      <c r="A34" s="16">
        <f t="shared" si="2"/>
        <v>21</v>
      </c>
      <c r="B34" s="13" t="s">
        <v>11</v>
      </c>
      <c r="C34" s="7" t="s">
        <v>113</v>
      </c>
      <c r="D34" s="12" t="s">
        <v>9</v>
      </c>
      <c r="E34" s="14">
        <v>13.36</v>
      </c>
      <c r="F34" s="13"/>
      <c r="G34" s="13"/>
    </row>
    <row r="35" spans="1:8" ht="38.25" x14ac:dyDescent="0.2">
      <c r="A35" s="16">
        <f t="shared" si="2"/>
        <v>22</v>
      </c>
      <c r="B35" s="13" t="s">
        <v>11</v>
      </c>
      <c r="C35" s="7" t="s">
        <v>262</v>
      </c>
      <c r="D35" s="12" t="s">
        <v>9</v>
      </c>
      <c r="E35" s="14">
        <f>58.24+21.5</f>
        <v>79.740000000000009</v>
      </c>
      <c r="F35" s="13"/>
      <c r="G35" s="13"/>
    </row>
    <row r="36" spans="1:8" ht="25.5" x14ac:dyDescent="0.2">
      <c r="A36" s="16">
        <f t="shared" si="2"/>
        <v>23</v>
      </c>
      <c r="B36" s="13" t="s">
        <v>11</v>
      </c>
      <c r="C36" s="7" t="s">
        <v>114</v>
      </c>
      <c r="D36" s="12" t="s">
        <v>12</v>
      </c>
      <c r="E36" s="14">
        <v>172.6</v>
      </c>
      <c r="F36" s="13"/>
      <c r="G36" s="13"/>
      <c r="H36" s="55"/>
    </row>
    <row r="37" spans="1:8" x14ac:dyDescent="0.2">
      <c r="A37" s="16" t="s">
        <v>325</v>
      </c>
      <c r="B37" s="13" t="s">
        <v>11</v>
      </c>
      <c r="C37" s="7" t="s">
        <v>331</v>
      </c>
      <c r="D37" s="12" t="s">
        <v>12</v>
      </c>
      <c r="E37" s="14">
        <v>39.200000000000003</v>
      </c>
      <c r="F37" s="13"/>
      <c r="G37" s="13"/>
      <c r="H37" s="55"/>
    </row>
    <row r="38" spans="1:8" ht="25.5" x14ac:dyDescent="0.2">
      <c r="A38" s="16" t="s">
        <v>330</v>
      </c>
      <c r="B38" s="13" t="s">
        <v>11</v>
      </c>
      <c r="C38" s="7" t="s">
        <v>326</v>
      </c>
      <c r="D38" s="12" t="s">
        <v>12</v>
      </c>
      <c r="E38" s="14">
        <v>38.799999999999997</v>
      </c>
      <c r="F38" s="13"/>
      <c r="G38" s="13"/>
      <c r="H38" s="55"/>
    </row>
    <row r="39" spans="1:8" x14ac:dyDescent="0.2">
      <c r="A39" s="16">
        <f>A36+1</f>
        <v>24</v>
      </c>
      <c r="B39" s="13" t="s">
        <v>11</v>
      </c>
      <c r="C39" s="7" t="s">
        <v>220</v>
      </c>
      <c r="D39" s="12" t="s">
        <v>12</v>
      </c>
      <c r="E39" s="14">
        <v>17.25</v>
      </c>
      <c r="F39" s="13"/>
      <c r="G39" s="13"/>
    </row>
    <row r="40" spans="1:8" ht="25.5" x14ac:dyDescent="0.2">
      <c r="A40" s="16">
        <f t="shared" si="2"/>
        <v>25</v>
      </c>
      <c r="B40" s="13" t="s">
        <v>11</v>
      </c>
      <c r="C40" s="7" t="s">
        <v>221</v>
      </c>
      <c r="D40" s="12" t="s">
        <v>12</v>
      </c>
      <c r="E40" s="14">
        <v>36.49</v>
      </c>
      <c r="F40" s="13"/>
      <c r="G40" s="13"/>
    </row>
    <row r="41" spans="1:8" x14ac:dyDescent="0.2">
      <c r="A41" s="16">
        <f t="shared" si="2"/>
        <v>26</v>
      </c>
      <c r="B41" s="13" t="s">
        <v>11</v>
      </c>
      <c r="C41" s="7" t="s">
        <v>269</v>
      </c>
      <c r="D41" s="12" t="s">
        <v>3</v>
      </c>
      <c r="E41" s="14">
        <v>11</v>
      </c>
      <c r="F41" s="13"/>
      <c r="G41" s="13"/>
    </row>
    <row r="42" spans="1:8" x14ac:dyDescent="0.2">
      <c r="A42" s="16">
        <f t="shared" si="2"/>
        <v>27</v>
      </c>
      <c r="B42" s="13" t="s">
        <v>11</v>
      </c>
      <c r="C42" s="7" t="s">
        <v>218</v>
      </c>
      <c r="D42" s="12" t="s">
        <v>3</v>
      </c>
      <c r="E42" s="14">
        <v>2</v>
      </c>
      <c r="F42" s="13"/>
      <c r="G42" s="13"/>
    </row>
    <row r="43" spans="1:8" ht="25.5" x14ac:dyDescent="0.2">
      <c r="A43" s="16">
        <f t="shared" si="2"/>
        <v>28</v>
      </c>
      <c r="B43" s="13" t="s">
        <v>11</v>
      </c>
      <c r="C43" s="7" t="s">
        <v>115</v>
      </c>
      <c r="D43" s="12" t="s">
        <v>9</v>
      </c>
      <c r="E43" s="14">
        <v>989.45</v>
      </c>
      <c r="F43" s="13"/>
      <c r="G43" s="13"/>
    </row>
    <row r="44" spans="1:8" x14ac:dyDescent="0.2">
      <c r="A44" s="16">
        <f t="shared" si="2"/>
        <v>29</v>
      </c>
      <c r="B44" s="13" t="s">
        <v>11</v>
      </c>
      <c r="C44" s="7" t="s">
        <v>116</v>
      </c>
      <c r="D44" s="12" t="s">
        <v>13</v>
      </c>
      <c r="E44" s="14">
        <f>8.82+0.36+6.04</f>
        <v>15.219999999999999</v>
      </c>
      <c r="F44" s="13"/>
      <c r="G44" s="13"/>
    </row>
    <row r="45" spans="1:8" ht="25.5" x14ac:dyDescent="0.2">
      <c r="A45" s="16">
        <f t="shared" si="2"/>
        <v>30</v>
      </c>
      <c r="B45" s="13" t="s">
        <v>11</v>
      </c>
      <c r="C45" s="7" t="s">
        <v>117</v>
      </c>
      <c r="D45" s="12" t="s">
        <v>13</v>
      </c>
      <c r="E45" s="14">
        <v>0.76</v>
      </c>
      <c r="F45" s="13"/>
      <c r="G45" s="13"/>
    </row>
    <row r="46" spans="1:8" ht="25.5" x14ac:dyDescent="0.2">
      <c r="A46" s="16">
        <f t="shared" si="2"/>
        <v>31</v>
      </c>
      <c r="B46" s="13" t="s">
        <v>11</v>
      </c>
      <c r="C46" s="7" t="s">
        <v>123</v>
      </c>
      <c r="D46" s="12" t="s">
        <v>14</v>
      </c>
      <c r="E46" s="14">
        <v>3.3</v>
      </c>
      <c r="F46" s="13"/>
      <c r="G46" s="13"/>
    </row>
    <row r="47" spans="1:8" ht="25.5" x14ac:dyDescent="0.2">
      <c r="A47" s="16">
        <f t="shared" si="2"/>
        <v>32</v>
      </c>
      <c r="B47" s="13" t="s">
        <v>11</v>
      </c>
      <c r="C47" s="7" t="s">
        <v>118</v>
      </c>
      <c r="D47" s="12" t="s">
        <v>14</v>
      </c>
      <c r="E47" s="14">
        <v>5.69</v>
      </c>
      <c r="F47" s="13"/>
      <c r="G47" s="13"/>
    </row>
    <row r="48" spans="1:8" ht="25.5" x14ac:dyDescent="0.2">
      <c r="A48" s="16">
        <f t="shared" si="2"/>
        <v>33</v>
      </c>
      <c r="B48" s="13" t="s">
        <v>11</v>
      </c>
      <c r="C48" s="7" t="s">
        <v>119</v>
      </c>
      <c r="D48" s="12" t="s">
        <v>14</v>
      </c>
      <c r="E48" s="14">
        <f>10.53+12.29</f>
        <v>22.82</v>
      </c>
      <c r="F48" s="13"/>
      <c r="G48" s="13"/>
    </row>
    <row r="49" spans="1:7" ht="38.25" x14ac:dyDescent="0.2">
      <c r="A49" s="16">
        <f t="shared" si="2"/>
        <v>34</v>
      </c>
      <c r="B49" s="13" t="s">
        <v>11</v>
      </c>
      <c r="C49" s="7" t="s">
        <v>120</v>
      </c>
      <c r="D49" s="12" t="s">
        <v>9</v>
      </c>
      <c r="E49" s="14">
        <v>989.45</v>
      </c>
      <c r="F49" s="13"/>
      <c r="G49" s="13"/>
    </row>
    <row r="50" spans="1:7" ht="25.5" x14ac:dyDescent="0.2">
      <c r="A50" s="16">
        <f t="shared" si="2"/>
        <v>35</v>
      </c>
      <c r="B50" s="13" t="s">
        <v>11</v>
      </c>
      <c r="C50" s="7" t="s">
        <v>121</v>
      </c>
      <c r="D50" s="12" t="s">
        <v>14</v>
      </c>
      <c r="E50" s="14">
        <f>22.9+46.6</f>
        <v>69.5</v>
      </c>
      <c r="F50" s="13"/>
      <c r="G50" s="13"/>
    </row>
    <row r="51" spans="1:7" ht="25.5" x14ac:dyDescent="0.2">
      <c r="A51" s="16">
        <f t="shared" si="2"/>
        <v>36</v>
      </c>
      <c r="B51" s="13" t="s">
        <v>11</v>
      </c>
      <c r="C51" s="7" t="s">
        <v>122</v>
      </c>
      <c r="D51" s="12" t="s">
        <v>14</v>
      </c>
      <c r="E51" s="14">
        <f>178.9+66.2</f>
        <v>245.10000000000002</v>
      </c>
      <c r="F51" s="13"/>
      <c r="G51" s="13"/>
    </row>
    <row r="52" spans="1:7" ht="25.5" x14ac:dyDescent="0.2">
      <c r="A52" s="16">
        <f t="shared" si="2"/>
        <v>37</v>
      </c>
      <c r="B52" s="13" t="s">
        <v>11</v>
      </c>
      <c r="C52" s="7" t="s">
        <v>124</v>
      </c>
      <c r="D52" s="12" t="s">
        <v>14</v>
      </c>
      <c r="E52" s="14">
        <v>5.1100000000000003</v>
      </c>
      <c r="F52" s="13"/>
      <c r="G52" s="13"/>
    </row>
    <row r="53" spans="1:7" ht="25.5" x14ac:dyDescent="0.2">
      <c r="A53" s="16">
        <f t="shared" si="2"/>
        <v>38</v>
      </c>
      <c r="B53" s="13" t="s">
        <v>11</v>
      </c>
      <c r="C53" s="7" t="s">
        <v>219</v>
      </c>
      <c r="D53" s="12" t="s">
        <v>15</v>
      </c>
      <c r="E53" s="14">
        <v>1</v>
      </c>
      <c r="F53" s="13"/>
      <c r="G53" s="13"/>
    </row>
    <row r="54" spans="1:7" x14ac:dyDescent="0.2">
      <c r="A54" s="16"/>
      <c r="B54" s="13"/>
      <c r="C54" s="30" t="s">
        <v>299</v>
      </c>
      <c r="D54" s="38"/>
      <c r="E54" s="39"/>
      <c r="F54" s="40"/>
      <c r="G54" s="53"/>
    </row>
    <row r="55" spans="1:7" x14ac:dyDescent="0.2">
      <c r="A55" s="20" t="s">
        <v>196</v>
      </c>
      <c r="B55" s="66" t="s">
        <v>200</v>
      </c>
      <c r="C55" s="66"/>
      <c r="D55" s="38"/>
      <c r="E55" s="39"/>
      <c r="F55" s="40"/>
      <c r="G55" s="40"/>
    </row>
    <row r="56" spans="1:7" x14ac:dyDescent="0.2">
      <c r="A56" s="20" t="s">
        <v>197</v>
      </c>
      <c r="B56" s="66" t="s">
        <v>126</v>
      </c>
      <c r="C56" s="66"/>
      <c r="D56" s="38"/>
      <c r="E56" s="39"/>
      <c r="F56" s="40"/>
      <c r="G56" s="40"/>
    </row>
    <row r="57" spans="1:7" ht="38.25" customHeight="1" x14ac:dyDescent="0.2">
      <c r="A57" s="16">
        <f>A53+1</f>
        <v>39</v>
      </c>
      <c r="B57" s="13" t="s">
        <v>16</v>
      </c>
      <c r="C57" s="7" t="s">
        <v>222</v>
      </c>
      <c r="D57" s="12" t="s">
        <v>14</v>
      </c>
      <c r="E57" s="14">
        <f>30.17</f>
        <v>30.17</v>
      </c>
      <c r="F57" s="13"/>
      <c r="G57" s="13"/>
    </row>
    <row r="58" spans="1:7" ht="25.5" x14ac:dyDescent="0.2">
      <c r="A58" s="16">
        <f>A57+1</f>
        <v>40</v>
      </c>
      <c r="B58" s="13" t="s">
        <v>18</v>
      </c>
      <c r="C58" s="7" t="s">
        <v>17</v>
      </c>
      <c r="D58" s="12" t="s">
        <v>9</v>
      </c>
      <c r="E58" s="14">
        <v>47.7</v>
      </c>
      <c r="F58" s="13"/>
      <c r="G58" s="13"/>
    </row>
    <row r="59" spans="1:7" x14ac:dyDescent="0.2">
      <c r="A59" s="16">
        <f t="shared" ref="A59:A65" si="3">A58+1</f>
        <v>41</v>
      </c>
      <c r="B59" s="13" t="s">
        <v>19</v>
      </c>
      <c r="C59" s="7" t="s">
        <v>127</v>
      </c>
      <c r="D59" s="12" t="s">
        <v>3</v>
      </c>
      <c r="E59" s="14">
        <v>118</v>
      </c>
      <c r="F59" s="13"/>
      <c r="G59" s="13"/>
    </row>
    <row r="60" spans="1:7" x14ac:dyDescent="0.2">
      <c r="A60" s="16">
        <f t="shared" si="3"/>
        <v>42</v>
      </c>
      <c r="B60" s="13" t="s">
        <v>19</v>
      </c>
      <c r="C60" s="7" t="s">
        <v>191</v>
      </c>
      <c r="D60" s="12" t="s">
        <v>13</v>
      </c>
      <c r="E60" s="14">
        <v>5.1100000000000003</v>
      </c>
      <c r="F60" s="13"/>
      <c r="G60" s="13"/>
    </row>
    <row r="61" spans="1:7" ht="25.5" x14ac:dyDescent="0.2">
      <c r="A61" s="16">
        <f t="shared" si="3"/>
        <v>43</v>
      </c>
      <c r="B61" s="13" t="s">
        <v>18</v>
      </c>
      <c r="C61" s="7" t="s">
        <v>223</v>
      </c>
      <c r="D61" s="12" t="s">
        <v>14</v>
      </c>
      <c r="E61" s="14">
        <v>63.95</v>
      </c>
      <c r="F61" s="13"/>
      <c r="G61" s="13"/>
    </row>
    <row r="62" spans="1:7" ht="38.25" x14ac:dyDescent="0.2">
      <c r="A62" s="16">
        <f t="shared" si="3"/>
        <v>44</v>
      </c>
      <c r="B62" s="13" t="s">
        <v>20</v>
      </c>
      <c r="C62" s="7" t="s">
        <v>224</v>
      </c>
      <c r="D62" s="12" t="s">
        <v>9</v>
      </c>
      <c r="E62" s="14">
        <f>167.42+108.81</f>
        <v>276.23</v>
      </c>
      <c r="F62" s="13"/>
      <c r="G62" s="13"/>
    </row>
    <row r="63" spans="1:7" ht="25.5" x14ac:dyDescent="0.2">
      <c r="A63" s="16">
        <f t="shared" si="3"/>
        <v>45</v>
      </c>
      <c r="B63" s="13" t="s">
        <v>20</v>
      </c>
      <c r="C63" s="7" t="s">
        <v>225</v>
      </c>
      <c r="D63" s="12" t="s">
        <v>9</v>
      </c>
      <c r="E63" s="14">
        <f>167.42+108.81</f>
        <v>276.23</v>
      </c>
      <c r="F63" s="13"/>
      <c r="G63" s="13"/>
    </row>
    <row r="64" spans="1:7" ht="25.5" x14ac:dyDescent="0.2">
      <c r="A64" s="16">
        <f t="shared" si="3"/>
        <v>46</v>
      </c>
      <c r="B64" s="13" t="s">
        <v>21</v>
      </c>
      <c r="C64" s="7" t="s">
        <v>130</v>
      </c>
      <c r="D64" s="12" t="s">
        <v>9</v>
      </c>
      <c r="E64" s="14">
        <v>92.78</v>
      </c>
      <c r="F64" s="13"/>
      <c r="G64" s="13"/>
    </row>
    <row r="65" spans="1:7" ht="25.5" x14ac:dyDescent="0.2">
      <c r="A65" s="16">
        <f t="shared" si="3"/>
        <v>47</v>
      </c>
      <c r="B65" s="13" t="s">
        <v>22</v>
      </c>
      <c r="C65" s="7" t="s">
        <v>129</v>
      </c>
      <c r="D65" s="12" t="s">
        <v>14</v>
      </c>
      <c r="E65" s="14">
        <v>30.17</v>
      </c>
      <c r="F65" s="13"/>
      <c r="G65" s="13"/>
    </row>
    <row r="66" spans="1:7" ht="25.5" x14ac:dyDescent="0.2">
      <c r="A66" s="16"/>
      <c r="B66" s="13"/>
      <c r="C66" s="30" t="s">
        <v>311</v>
      </c>
      <c r="D66" s="48"/>
      <c r="E66" s="49"/>
      <c r="F66" s="49"/>
      <c r="G66" s="53"/>
    </row>
    <row r="67" spans="1:7" x14ac:dyDescent="0.2">
      <c r="A67" s="20" t="s">
        <v>198</v>
      </c>
      <c r="B67" s="66" t="s">
        <v>132</v>
      </c>
      <c r="C67" s="66"/>
      <c r="D67" s="38"/>
      <c r="E67" s="39"/>
      <c r="F67" s="40"/>
      <c r="G67" s="40"/>
    </row>
    <row r="68" spans="1:7" ht="25.5" x14ac:dyDescent="0.2">
      <c r="A68" s="16">
        <f>A65+1</f>
        <v>48</v>
      </c>
      <c r="B68" s="13" t="s">
        <v>11</v>
      </c>
      <c r="C68" s="7" t="s">
        <v>133</v>
      </c>
      <c r="D68" s="12" t="s">
        <v>14</v>
      </c>
      <c r="E68" s="14">
        <v>4.53</v>
      </c>
      <c r="F68" s="13"/>
      <c r="G68" s="13"/>
    </row>
    <row r="69" spans="1:7" ht="25.5" x14ac:dyDescent="0.2">
      <c r="A69" s="16">
        <f>A68+1</f>
        <v>49</v>
      </c>
      <c r="B69" s="13" t="s">
        <v>18</v>
      </c>
      <c r="C69" s="7" t="s">
        <v>17</v>
      </c>
      <c r="D69" s="12" t="s">
        <v>9</v>
      </c>
      <c r="E69" s="14">
        <v>86.52</v>
      </c>
      <c r="F69" s="13"/>
      <c r="G69" s="13"/>
    </row>
    <row r="70" spans="1:7" ht="25.5" x14ac:dyDescent="0.2">
      <c r="A70" s="16">
        <f t="shared" ref="A70:A71" si="4">A69+1</f>
        <v>50</v>
      </c>
      <c r="B70" s="13" t="s">
        <v>23</v>
      </c>
      <c r="C70" s="7" t="s">
        <v>143</v>
      </c>
      <c r="D70" s="12" t="s">
        <v>9</v>
      </c>
      <c r="E70" s="14">
        <v>25.96</v>
      </c>
      <c r="F70" s="13"/>
      <c r="G70" s="13"/>
    </row>
    <row r="71" spans="1:7" ht="42" customHeight="1" x14ac:dyDescent="0.2">
      <c r="A71" s="16">
        <f t="shared" si="4"/>
        <v>51</v>
      </c>
      <c r="B71" s="13" t="s">
        <v>23</v>
      </c>
      <c r="C71" s="7" t="s">
        <v>134</v>
      </c>
      <c r="D71" s="12" t="s">
        <v>9</v>
      </c>
      <c r="E71" s="14">
        <v>86.52</v>
      </c>
      <c r="F71" s="13"/>
      <c r="G71" s="13"/>
    </row>
    <row r="72" spans="1:7" ht="25.5" x14ac:dyDescent="0.2">
      <c r="A72" s="16"/>
      <c r="B72" s="13"/>
      <c r="C72" s="30" t="s">
        <v>310</v>
      </c>
      <c r="D72" s="38"/>
      <c r="E72" s="39"/>
      <c r="F72" s="40"/>
      <c r="G72" s="53"/>
    </row>
    <row r="73" spans="1:7" x14ac:dyDescent="0.2">
      <c r="A73" s="20" t="s">
        <v>199</v>
      </c>
      <c r="B73" s="18" t="s">
        <v>136</v>
      </c>
      <c r="C73" s="7"/>
      <c r="D73" s="38"/>
      <c r="E73" s="39"/>
      <c r="F73" s="40"/>
      <c r="G73" s="40"/>
    </row>
    <row r="74" spans="1:7" ht="25.5" x14ac:dyDescent="0.2">
      <c r="A74" s="16">
        <f>A71+1</f>
        <v>52</v>
      </c>
      <c r="B74" s="13" t="s">
        <v>18</v>
      </c>
      <c r="C74" s="7" t="s">
        <v>226</v>
      </c>
      <c r="D74" s="12" t="s">
        <v>14</v>
      </c>
      <c r="E74" s="14">
        <v>11.11</v>
      </c>
      <c r="F74" s="13"/>
      <c r="G74" s="13"/>
    </row>
    <row r="75" spans="1:7" ht="45" customHeight="1" x14ac:dyDescent="0.2">
      <c r="A75" s="16">
        <f>A74+1</f>
        <v>53</v>
      </c>
      <c r="B75" s="13" t="s">
        <v>21</v>
      </c>
      <c r="C75" s="7" t="s">
        <v>211</v>
      </c>
      <c r="D75" s="12" t="s">
        <v>9</v>
      </c>
      <c r="E75" s="14">
        <v>46.86</v>
      </c>
      <c r="F75" s="13"/>
      <c r="G75" s="13"/>
    </row>
    <row r="76" spans="1:7" ht="38.25" x14ac:dyDescent="0.2">
      <c r="A76" s="16">
        <f t="shared" ref="A76:A77" si="5">A75+1</f>
        <v>54</v>
      </c>
      <c r="B76" s="13" t="s">
        <v>20</v>
      </c>
      <c r="C76" s="7" t="s">
        <v>138</v>
      </c>
      <c r="D76" s="12" t="s">
        <v>9</v>
      </c>
      <c r="E76" s="14">
        <v>92.59</v>
      </c>
      <c r="F76" s="13"/>
      <c r="G76" s="13"/>
    </row>
    <row r="77" spans="1:7" ht="25.5" x14ac:dyDescent="0.2">
      <c r="A77" s="16">
        <f t="shared" si="5"/>
        <v>55</v>
      </c>
      <c r="B77" s="13" t="s">
        <v>20</v>
      </c>
      <c r="C77" s="7" t="s">
        <v>139</v>
      </c>
      <c r="D77" s="12" t="s">
        <v>9</v>
      </c>
      <c r="E77" s="14">
        <v>92.59</v>
      </c>
      <c r="F77" s="13"/>
      <c r="G77" s="13"/>
    </row>
    <row r="78" spans="1:7" ht="25.5" x14ac:dyDescent="0.2">
      <c r="A78" s="16"/>
      <c r="B78" s="13"/>
      <c r="C78" s="30" t="s">
        <v>309</v>
      </c>
      <c r="D78" s="38"/>
      <c r="E78" s="39"/>
      <c r="F78" s="40"/>
      <c r="G78" s="53"/>
    </row>
    <row r="79" spans="1:7" x14ac:dyDescent="0.2">
      <c r="A79" s="20" t="s">
        <v>201</v>
      </c>
      <c r="B79" s="18" t="s">
        <v>141</v>
      </c>
      <c r="C79" s="7"/>
      <c r="D79" s="38"/>
      <c r="E79" s="39"/>
      <c r="F79" s="40"/>
      <c r="G79" s="40"/>
    </row>
    <row r="80" spans="1:7" ht="25.5" x14ac:dyDescent="0.2">
      <c r="A80" s="16">
        <f>A77+1</f>
        <v>56</v>
      </c>
      <c r="B80" s="13" t="s">
        <v>11</v>
      </c>
      <c r="C80" s="7" t="s">
        <v>142</v>
      </c>
      <c r="D80" s="12" t="s">
        <v>14</v>
      </c>
      <c r="E80" s="14">
        <v>617.51</v>
      </c>
      <c r="F80" s="13"/>
      <c r="G80" s="13"/>
    </row>
    <row r="81" spans="1:7" ht="38.25" customHeight="1" x14ac:dyDescent="0.2">
      <c r="A81" s="12">
        <f>A80+1</f>
        <v>57</v>
      </c>
      <c r="B81" s="13" t="s">
        <v>16</v>
      </c>
      <c r="C81" s="7" t="s">
        <v>268</v>
      </c>
      <c r="D81" s="12" t="s">
        <v>9</v>
      </c>
      <c r="E81" s="17">
        <f>21*14.9</f>
        <v>312.90000000000003</v>
      </c>
      <c r="F81" s="13"/>
      <c r="G81" s="13"/>
    </row>
    <row r="82" spans="1:7" ht="25.5" x14ac:dyDescent="0.2">
      <c r="A82" s="16">
        <f>A81+1</f>
        <v>58</v>
      </c>
      <c r="B82" s="13" t="s">
        <v>18</v>
      </c>
      <c r="C82" s="7" t="s">
        <v>144</v>
      </c>
      <c r="D82" s="12" t="s">
        <v>9</v>
      </c>
      <c r="E82" s="14">
        <v>226.72</v>
      </c>
      <c r="F82" s="13"/>
      <c r="G82" s="13"/>
    </row>
    <row r="83" spans="1:7" ht="25.5" x14ac:dyDescent="0.2">
      <c r="A83" s="16">
        <f t="shared" ref="A83:A84" si="6">A82+1</f>
        <v>59</v>
      </c>
      <c r="B83" s="13" t="s">
        <v>23</v>
      </c>
      <c r="C83" s="7" t="s">
        <v>227</v>
      </c>
      <c r="D83" s="12" t="s">
        <v>9</v>
      </c>
      <c r="E83" s="14">
        <v>68.02</v>
      </c>
      <c r="F83" s="13"/>
      <c r="G83" s="13"/>
    </row>
    <row r="84" spans="1:7" ht="42" customHeight="1" x14ac:dyDescent="0.2">
      <c r="A84" s="16">
        <f t="shared" si="6"/>
        <v>60</v>
      </c>
      <c r="B84" s="13" t="s">
        <v>23</v>
      </c>
      <c r="C84" s="7" t="s">
        <v>134</v>
      </c>
      <c r="D84" s="12" t="s">
        <v>9</v>
      </c>
      <c r="E84" s="14">
        <v>226.72</v>
      </c>
      <c r="F84" s="13"/>
      <c r="G84" s="13"/>
    </row>
    <row r="85" spans="1:7" ht="38.25" customHeight="1" x14ac:dyDescent="0.2">
      <c r="A85" s="16">
        <f>A84+1</f>
        <v>61</v>
      </c>
      <c r="B85" s="13" t="s">
        <v>19</v>
      </c>
      <c r="C85" s="7" t="s">
        <v>265</v>
      </c>
      <c r="D85" s="12" t="s">
        <v>35</v>
      </c>
      <c r="E85" s="14">
        <v>5304</v>
      </c>
      <c r="F85" s="13"/>
      <c r="G85" s="13"/>
    </row>
    <row r="86" spans="1:7" ht="25.5" x14ac:dyDescent="0.2">
      <c r="A86" s="16">
        <f>A85+1</f>
        <v>62</v>
      </c>
      <c r="B86" s="13" t="s">
        <v>16</v>
      </c>
      <c r="C86" s="7" t="s">
        <v>145</v>
      </c>
      <c r="D86" s="12" t="s">
        <v>14</v>
      </c>
      <c r="E86" s="14">
        <v>900.46</v>
      </c>
      <c r="F86" s="13"/>
      <c r="G86" s="13"/>
    </row>
    <row r="87" spans="1:7" ht="63.75" x14ac:dyDescent="0.2">
      <c r="A87" s="16">
        <f>A86+1</f>
        <v>63</v>
      </c>
      <c r="B87" s="13" t="s">
        <v>16</v>
      </c>
      <c r="C87" s="7" t="s">
        <v>267</v>
      </c>
      <c r="D87" s="12" t="s">
        <v>9</v>
      </c>
      <c r="E87" s="14">
        <f>12*10</f>
        <v>120</v>
      </c>
      <c r="F87" s="13"/>
      <c r="G87" s="13"/>
    </row>
    <row r="88" spans="1:7" ht="38.25" x14ac:dyDescent="0.2">
      <c r="A88" s="16">
        <f>A87+1</f>
        <v>64</v>
      </c>
      <c r="B88" s="13" t="s">
        <v>24</v>
      </c>
      <c r="C88" s="7" t="s">
        <v>263</v>
      </c>
      <c r="D88" s="12" t="s">
        <v>212</v>
      </c>
      <c r="E88" s="14">
        <f>20*8*2</f>
        <v>320</v>
      </c>
      <c r="F88" s="13"/>
      <c r="G88" s="13"/>
    </row>
    <row r="89" spans="1:7" x14ac:dyDescent="0.2">
      <c r="A89" s="16">
        <f t="shared" ref="A89:A104" si="7">A88+1</f>
        <v>65</v>
      </c>
      <c r="B89" s="13" t="s">
        <v>19</v>
      </c>
      <c r="C89" s="7" t="s">
        <v>146</v>
      </c>
      <c r="D89" s="12" t="s">
        <v>13</v>
      </c>
      <c r="E89" s="14">
        <v>8.36</v>
      </c>
      <c r="F89" s="13"/>
      <c r="G89" s="13"/>
    </row>
    <row r="90" spans="1:7" x14ac:dyDescent="0.2">
      <c r="A90" s="16">
        <f t="shared" si="7"/>
        <v>66</v>
      </c>
      <c r="B90" s="13" t="s">
        <v>18</v>
      </c>
      <c r="C90" s="7" t="s">
        <v>228</v>
      </c>
      <c r="D90" s="12" t="s">
        <v>14</v>
      </c>
      <c r="E90" s="14">
        <v>47.73</v>
      </c>
      <c r="F90" s="13"/>
      <c r="G90" s="13"/>
    </row>
    <row r="91" spans="1:7" ht="38.25" x14ac:dyDescent="0.2">
      <c r="A91" s="16">
        <f t="shared" si="7"/>
        <v>67</v>
      </c>
      <c r="B91" s="13" t="s">
        <v>20</v>
      </c>
      <c r="C91" s="7" t="s">
        <v>229</v>
      </c>
      <c r="D91" s="12" t="s">
        <v>9</v>
      </c>
      <c r="E91" s="14">
        <v>510.74</v>
      </c>
      <c r="F91" s="13"/>
      <c r="G91" s="13"/>
    </row>
    <row r="92" spans="1:7" ht="25.5" x14ac:dyDescent="0.2">
      <c r="A92" s="16">
        <f t="shared" si="7"/>
        <v>68</v>
      </c>
      <c r="B92" s="13" t="s">
        <v>20</v>
      </c>
      <c r="C92" s="7" t="s">
        <v>230</v>
      </c>
      <c r="D92" s="12" t="s">
        <v>9</v>
      </c>
      <c r="E92" s="14">
        <v>510.71</v>
      </c>
      <c r="F92" s="13"/>
      <c r="G92" s="13"/>
    </row>
    <row r="93" spans="1:7" ht="63.75" x14ac:dyDescent="0.2">
      <c r="A93" s="16">
        <f t="shared" si="7"/>
        <v>69</v>
      </c>
      <c r="B93" s="13" t="s">
        <v>25</v>
      </c>
      <c r="C93" s="7" t="s">
        <v>148</v>
      </c>
      <c r="D93" s="12" t="s">
        <v>9</v>
      </c>
      <c r="E93" s="14">
        <v>351.61</v>
      </c>
      <c r="F93" s="13"/>
      <c r="G93" s="13"/>
    </row>
    <row r="94" spans="1:7" ht="51" x14ac:dyDescent="0.2">
      <c r="A94" s="16">
        <f t="shared" si="7"/>
        <v>70</v>
      </c>
      <c r="B94" s="13" t="s">
        <v>19</v>
      </c>
      <c r="C94" s="7" t="s">
        <v>213</v>
      </c>
      <c r="D94" s="12" t="s">
        <v>27</v>
      </c>
      <c r="E94" s="14">
        <f>16.44*7.99</f>
        <v>131.35560000000001</v>
      </c>
      <c r="F94" s="13"/>
      <c r="G94" s="13"/>
    </row>
    <row r="95" spans="1:7" x14ac:dyDescent="0.2">
      <c r="A95" s="16">
        <f t="shared" si="7"/>
        <v>71</v>
      </c>
      <c r="B95" s="13" t="s">
        <v>19</v>
      </c>
      <c r="C95" s="7" t="s">
        <v>28</v>
      </c>
      <c r="D95" s="12" t="s">
        <v>3</v>
      </c>
      <c r="E95" s="14">
        <v>6</v>
      </c>
      <c r="F95" s="13"/>
      <c r="G95" s="13"/>
    </row>
    <row r="96" spans="1:7" x14ac:dyDescent="0.2">
      <c r="A96" s="16">
        <f t="shared" si="7"/>
        <v>72</v>
      </c>
      <c r="B96" s="13" t="s">
        <v>19</v>
      </c>
      <c r="C96" s="7" t="s">
        <v>29</v>
      </c>
      <c r="D96" s="12" t="s">
        <v>3</v>
      </c>
      <c r="E96" s="14">
        <v>6</v>
      </c>
      <c r="F96" s="13"/>
      <c r="G96" s="13"/>
    </row>
    <row r="97" spans="1:7" x14ac:dyDescent="0.2">
      <c r="A97" s="16">
        <f t="shared" si="7"/>
        <v>73</v>
      </c>
      <c r="B97" s="13" t="s">
        <v>19</v>
      </c>
      <c r="C97" s="7" t="s">
        <v>149</v>
      </c>
      <c r="D97" s="12" t="s">
        <v>13</v>
      </c>
      <c r="E97" s="14">
        <v>75.2</v>
      </c>
      <c r="F97" s="13"/>
      <c r="G97" s="13"/>
    </row>
    <row r="98" spans="1:7" x14ac:dyDescent="0.2">
      <c r="A98" s="16">
        <f t="shared" si="7"/>
        <v>74</v>
      </c>
      <c r="B98" s="13" t="s">
        <v>18</v>
      </c>
      <c r="C98" s="7" t="s">
        <v>150</v>
      </c>
      <c r="D98" s="12" t="s">
        <v>14</v>
      </c>
      <c r="E98" s="14">
        <v>95.76</v>
      </c>
      <c r="F98" s="13"/>
      <c r="G98" s="13"/>
    </row>
    <row r="99" spans="1:7" ht="25.5" x14ac:dyDescent="0.2">
      <c r="A99" s="16">
        <f t="shared" si="7"/>
        <v>75</v>
      </c>
      <c r="B99" s="13" t="s">
        <v>19</v>
      </c>
      <c r="C99" s="7" t="s">
        <v>151</v>
      </c>
      <c r="D99" s="12" t="s">
        <v>13</v>
      </c>
      <c r="E99" s="14">
        <v>6.27</v>
      </c>
      <c r="F99" s="13"/>
      <c r="G99" s="13"/>
    </row>
    <row r="100" spans="1:7" ht="25.5" x14ac:dyDescent="0.2">
      <c r="A100" s="16">
        <f t="shared" si="7"/>
        <v>76</v>
      </c>
      <c r="B100" s="13" t="s">
        <v>18</v>
      </c>
      <c r="C100" s="7" t="s">
        <v>231</v>
      </c>
      <c r="D100" s="12" t="s">
        <v>14</v>
      </c>
      <c r="E100" s="14">
        <v>17.309999999999999</v>
      </c>
      <c r="F100" s="13"/>
      <c r="G100" s="13"/>
    </row>
    <row r="101" spans="1:7" ht="25.5" x14ac:dyDescent="0.2">
      <c r="A101" s="16">
        <f t="shared" si="7"/>
        <v>77</v>
      </c>
      <c r="B101" s="13" t="s">
        <v>22</v>
      </c>
      <c r="C101" s="7" t="s">
        <v>129</v>
      </c>
      <c r="D101" s="12" t="s">
        <v>14</v>
      </c>
      <c r="E101" s="14">
        <v>1393.48</v>
      </c>
      <c r="F101" s="13"/>
      <c r="G101" s="13"/>
    </row>
    <row r="102" spans="1:7" x14ac:dyDescent="0.2">
      <c r="A102" s="16">
        <f t="shared" si="7"/>
        <v>78</v>
      </c>
      <c r="B102" s="13" t="s">
        <v>19</v>
      </c>
      <c r="C102" s="7" t="s">
        <v>152</v>
      </c>
      <c r="D102" s="12" t="s">
        <v>13</v>
      </c>
      <c r="E102" s="14">
        <v>2.36</v>
      </c>
      <c r="F102" s="13"/>
      <c r="G102" s="13"/>
    </row>
    <row r="103" spans="1:7" ht="25.5" x14ac:dyDescent="0.2">
      <c r="A103" s="16">
        <f t="shared" si="7"/>
        <v>79</v>
      </c>
      <c r="B103" s="13" t="s">
        <v>18</v>
      </c>
      <c r="C103" s="7" t="s">
        <v>232</v>
      </c>
      <c r="D103" s="12" t="s">
        <v>14</v>
      </c>
      <c r="E103" s="14">
        <v>29.79</v>
      </c>
      <c r="F103" s="13"/>
      <c r="G103" s="13"/>
    </row>
    <row r="104" spans="1:7" ht="25.5" x14ac:dyDescent="0.2">
      <c r="A104" s="16">
        <f t="shared" si="7"/>
        <v>80</v>
      </c>
      <c r="B104" s="13" t="s">
        <v>30</v>
      </c>
      <c r="C104" s="7" t="s">
        <v>233</v>
      </c>
      <c r="D104" s="12" t="s">
        <v>12</v>
      </c>
      <c r="E104" s="14">
        <f>29.93+31.69</f>
        <v>61.620000000000005</v>
      </c>
      <c r="F104" s="13"/>
      <c r="G104" s="13"/>
    </row>
    <row r="105" spans="1:7" ht="25.5" x14ac:dyDescent="0.2">
      <c r="A105" s="16"/>
      <c r="B105" s="13"/>
      <c r="C105" s="30" t="s">
        <v>308</v>
      </c>
      <c r="D105" s="38"/>
      <c r="E105" s="39"/>
      <c r="F105" s="40"/>
      <c r="G105" s="53"/>
    </row>
    <row r="106" spans="1:7" x14ac:dyDescent="0.2">
      <c r="A106" s="20" t="s">
        <v>202</v>
      </c>
      <c r="B106" s="18" t="s">
        <v>153</v>
      </c>
      <c r="C106" s="7"/>
      <c r="D106" s="38"/>
      <c r="E106" s="39"/>
      <c r="F106" s="40"/>
      <c r="G106" s="40"/>
    </row>
    <row r="107" spans="1:7" ht="25.5" x14ac:dyDescent="0.2">
      <c r="A107" s="16">
        <f>A104+1</f>
        <v>81</v>
      </c>
      <c r="B107" s="13" t="s">
        <v>11</v>
      </c>
      <c r="C107" s="7" t="s">
        <v>234</v>
      </c>
      <c r="D107" s="12" t="s">
        <v>14</v>
      </c>
      <c r="E107" s="14">
        <v>920.28</v>
      </c>
      <c r="F107" s="13"/>
      <c r="G107" s="13"/>
    </row>
    <row r="108" spans="1:7" ht="38.25" x14ac:dyDescent="0.2">
      <c r="A108" s="16">
        <f>A107+1</f>
        <v>82</v>
      </c>
      <c r="B108" s="13" t="s">
        <v>16</v>
      </c>
      <c r="C108" s="7" t="s">
        <v>264</v>
      </c>
      <c r="D108" s="12" t="s">
        <v>9</v>
      </c>
      <c r="E108" s="17">
        <f>17.7*21</f>
        <v>371.7</v>
      </c>
      <c r="F108" s="13"/>
      <c r="G108" s="13"/>
    </row>
    <row r="109" spans="1:7" ht="25.5" x14ac:dyDescent="0.2">
      <c r="A109" s="16">
        <f t="shared" ref="A109:A132" si="8">A108+1</f>
        <v>83</v>
      </c>
      <c r="B109" s="13" t="s">
        <v>18</v>
      </c>
      <c r="C109" s="7" t="s">
        <v>192</v>
      </c>
      <c r="D109" s="12" t="s">
        <v>9</v>
      </c>
      <c r="E109" s="14">
        <f>451.24*2</f>
        <v>902.48</v>
      </c>
      <c r="F109" s="13"/>
      <c r="G109" s="13"/>
    </row>
    <row r="110" spans="1:7" ht="51" x14ac:dyDescent="0.2">
      <c r="A110" s="16">
        <f t="shared" si="8"/>
        <v>84</v>
      </c>
      <c r="B110" s="13" t="s">
        <v>31</v>
      </c>
      <c r="C110" s="7" t="s">
        <v>235</v>
      </c>
      <c r="D110" s="12" t="s">
        <v>212</v>
      </c>
      <c r="E110" s="14">
        <f>240*2</f>
        <v>480</v>
      </c>
      <c r="F110" s="13"/>
      <c r="G110" s="13"/>
    </row>
    <row r="111" spans="1:7" ht="25.5" x14ac:dyDescent="0.2">
      <c r="A111" s="16">
        <f t="shared" si="8"/>
        <v>85</v>
      </c>
      <c r="B111" s="13" t="s">
        <v>23</v>
      </c>
      <c r="C111" s="7" t="s">
        <v>236</v>
      </c>
      <c r="D111" s="12" t="s">
        <v>9</v>
      </c>
      <c r="E111" s="14">
        <v>45.12</v>
      </c>
      <c r="F111" s="13"/>
      <c r="G111" s="13"/>
    </row>
    <row r="112" spans="1:7" ht="51" x14ac:dyDescent="0.2">
      <c r="A112" s="16">
        <f t="shared" si="8"/>
        <v>86</v>
      </c>
      <c r="B112" s="13" t="s">
        <v>23</v>
      </c>
      <c r="C112" s="7" t="s">
        <v>154</v>
      </c>
      <c r="D112" s="12" t="s">
        <v>9</v>
      </c>
      <c r="E112" s="14">
        <v>451.24</v>
      </c>
      <c r="F112" s="13"/>
      <c r="G112" s="13"/>
    </row>
    <row r="113" spans="1:7" ht="44.25" customHeight="1" x14ac:dyDescent="0.2">
      <c r="A113" s="12">
        <f t="shared" si="8"/>
        <v>87</v>
      </c>
      <c r="B113" s="13" t="s">
        <v>19</v>
      </c>
      <c r="C113" s="7" t="s">
        <v>265</v>
      </c>
      <c r="D113" s="12" t="s">
        <v>35</v>
      </c>
      <c r="E113" s="14">
        <v>400</v>
      </c>
      <c r="F113" s="13"/>
      <c r="G113" s="13"/>
    </row>
    <row r="114" spans="1:7" ht="25.5" x14ac:dyDescent="0.2">
      <c r="A114" s="16">
        <f t="shared" si="8"/>
        <v>88</v>
      </c>
      <c r="B114" s="13" t="s">
        <v>22</v>
      </c>
      <c r="C114" s="7" t="s">
        <v>145</v>
      </c>
      <c r="D114" s="12" t="s">
        <v>14</v>
      </c>
      <c r="E114" s="14">
        <v>1260.76</v>
      </c>
      <c r="F114" s="13"/>
      <c r="G114" s="13"/>
    </row>
    <row r="115" spans="1:7" ht="63.75" x14ac:dyDescent="0.2">
      <c r="A115" s="12">
        <f t="shared" si="8"/>
        <v>89</v>
      </c>
      <c r="B115" s="13" t="s">
        <v>16</v>
      </c>
      <c r="C115" s="7" t="s">
        <v>267</v>
      </c>
      <c r="D115" s="12" t="s">
        <v>9</v>
      </c>
      <c r="E115" s="14">
        <f>12*10</f>
        <v>120</v>
      </c>
      <c r="F115" s="13"/>
      <c r="G115" s="13"/>
    </row>
    <row r="116" spans="1:7" ht="51" x14ac:dyDescent="0.2">
      <c r="A116" s="16">
        <f t="shared" si="8"/>
        <v>90</v>
      </c>
      <c r="B116" s="13" t="s">
        <v>24</v>
      </c>
      <c r="C116" s="7" t="s">
        <v>214</v>
      </c>
      <c r="D116" s="12" t="s">
        <v>212</v>
      </c>
      <c r="E116" s="14">
        <f>28*8</f>
        <v>224</v>
      </c>
      <c r="F116" s="13"/>
      <c r="G116" s="13"/>
    </row>
    <row r="117" spans="1:7" x14ac:dyDescent="0.2">
      <c r="A117" s="16">
        <f t="shared" si="8"/>
        <v>91</v>
      </c>
      <c r="B117" s="13" t="s">
        <v>19</v>
      </c>
      <c r="C117" s="7" t="s">
        <v>155</v>
      </c>
      <c r="D117" s="12" t="s">
        <v>13</v>
      </c>
      <c r="E117" s="14">
        <v>9.84</v>
      </c>
      <c r="F117" s="13"/>
      <c r="G117" s="13"/>
    </row>
    <row r="118" spans="1:7" ht="25.5" x14ac:dyDescent="0.2">
      <c r="A118" s="16">
        <f t="shared" si="8"/>
        <v>92</v>
      </c>
      <c r="B118" s="13" t="s">
        <v>18</v>
      </c>
      <c r="C118" s="7" t="s">
        <v>237</v>
      </c>
      <c r="D118" s="12" t="s">
        <v>14</v>
      </c>
      <c r="E118" s="14">
        <v>164.02</v>
      </c>
      <c r="F118" s="13"/>
      <c r="G118" s="13"/>
    </row>
    <row r="119" spans="1:7" ht="38.25" x14ac:dyDescent="0.2">
      <c r="A119" s="16">
        <f t="shared" si="8"/>
        <v>93</v>
      </c>
      <c r="B119" s="13" t="s">
        <v>20</v>
      </c>
      <c r="C119" s="7" t="s">
        <v>147</v>
      </c>
      <c r="D119" s="12" t="s">
        <v>9</v>
      </c>
      <c r="E119" s="14">
        <v>1045.1099999999999</v>
      </c>
      <c r="F119" s="13"/>
      <c r="G119" s="13"/>
    </row>
    <row r="120" spans="1:7" ht="25.5" x14ac:dyDescent="0.2">
      <c r="A120" s="16">
        <f t="shared" si="8"/>
        <v>94</v>
      </c>
      <c r="B120" s="13" t="s">
        <v>20</v>
      </c>
      <c r="C120" s="7" t="s">
        <v>128</v>
      </c>
      <c r="D120" s="12" t="s">
        <v>9</v>
      </c>
      <c r="E120" s="14">
        <v>1045.1099999999999</v>
      </c>
      <c r="F120" s="13"/>
      <c r="G120" s="13"/>
    </row>
    <row r="121" spans="1:7" ht="63.75" x14ac:dyDescent="0.2">
      <c r="A121" s="16">
        <f t="shared" si="8"/>
        <v>95</v>
      </c>
      <c r="B121" s="13" t="s">
        <v>25</v>
      </c>
      <c r="C121" s="7" t="s">
        <v>148</v>
      </c>
      <c r="D121" s="12" t="s">
        <v>9</v>
      </c>
      <c r="E121" s="14">
        <v>755.46</v>
      </c>
      <c r="F121" s="13"/>
      <c r="G121" s="13"/>
    </row>
    <row r="122" spans="1:7" ht="53.25" customHeight="1" x14ac:dyDescent="0.2">
      <c r="A122" s="16">
        <f t="shared" si="8"/>
        <v>96</v>
      </c>
      <c r="B122" s="13" t="s">
        <v>19</v>
      </c>
      <c r="C122" s="7" t="s">
        <v>215</v>
      </c>
      <c r="D122" s="12" t="s">
        <v>27</v>
      </c>
      <c r="E122" s="14">
        <f>7.99*48</f>
        <v>383.52</v>
      </c>
      <c r="F122" s="13"/>
      <c r="G122" s="13"/>
    </row>
    <row r="123" spans="1:7" x14ac:dyDescent="0.2">
      <c r="A123" s="16">
        <f t="shared" si="8"/>
        <v>97</v>
      </c>
      <c r="B123" s="13" t="s">
        <v>19</v>
      </c>
      <c r="C123" s="7" t="s">
        <v>156</v>
      </c>
      <c r="D123" s="12" t="s">
        <v>3</v>
      </c>
      <c r="E123" s="14">
        <v>12</v>
      </c>
      <c r="F123" s="13"/>
      <c r="G123" s="13"/>
    </row>
    <row r="124" spans="1:7" x14ac:dyDescent="0.2">
      <c r="A124" s="16">
        <f t="shared" si="8"/>
        <v>98</v>
      </c>
      <c r="B124" s="13" t="s">
        <v>19</v>
      </c>
      <c r="C124" s="7" t="s">
        <v>157</v>
      </c>
      <c r="D124" s="12" t="s">
        <v>3</v>
      </c>
      <c r="E124" s="14">
        <v>12</v>
      </c>
      <c r="F124" s="13"/>
      <c r="G124" s="13"/>
    </row>
    <row r="125" spans="1:7" x14ac:dyDescent="0.2">
      <c r="A125" s="16">
        <f t="shared" si="8"/>
        <v>99</v>
      </c>
      <c r="B125" s="13" t="s">
        <v>19</v>
      </c>
      <c r="C125" s="7" t="s">
        <v>158</v>
      </c>
      <c r="D125" s="12" t="s">
        <v>13</v>
      </c>
      <c r="E125" s="14">
        <v>88.87</v>
      </c>
      <c r="F125" s="13"/>
      <c r="G125" s="13"/>
    </row>
    <row r="126" spans="1:7" x14ac:dyDescent="0.2">
      <c r="A126" s="16">
        <f t="shared" si="8"/>
        <v>100</v>
      </c>
      <c r="B126" s="13" t="s">
        <v>18</v>
      </c>
      <c r="C126" s="7" t="s">
        <v>238</v>
      </c>
      <c r="D126" s="12" t="s">
        <v>14</v>
      </c>
      <c r="E126" s="14">
        <v>208.5</v>
      </c>
      <c r="F126" s="13"/>
      <c r="G126" s="13"/>
    </row>
    <row r="127" spans="1:7" ht="25.5" x14ac:dyDescent="0.2">
      <c r="A127" s="16">
        <f t="shared" si="8"/>
        <v>101</v>
      </c>
      <c r="B127" s="13" t="s">
        <v>19</v>
      </c>
      <c r="C127" s="7" t="s">
        <v>151</v>
      </c>
      <c r="D127" s="12" t="s">
        <v>13</v>
      </c>
      <c r="E127" s="14">
        <v>6.17</v>
      </c>
      <c r="F127" s="13"/>
      <c r="G127" s="13"/>
    </row>
    <row r="128" spans="1:7" ht="25.5" x14ac:dyDescent="0.2">
      <c r="A128" s="16">
        <f t="shared" si="8"/>
        <v>102</v>
      </c>
      <c r="B128" s="13" t="s">
        <v>18</v>
      </c>
      <c r="C128" s="8" t="s">
        <v>239</v>
      </c>
      <c r="D128" s="12" t="s">
        <v>14</v>
      </c>
      <c r="E128" s="14">
        <v>21.02</v>
      </c>
      <c r="F128" s="13"/>
      <c r="G128" s="13"/>
    </row>
    <row r="129" spans="1:8" ht="25.5" x14ac:dyDescent="0.2">
      <c r="A129" s="16">
        <f t="shared" si="8"/>
        <v>103</v>
      </c>
      <c r="B129" s="13" t="s">
        <v>22</v>
      </c>
      <c r="C129" s="8" t="s">
        <v>129</v>
      </c>
      <c r="D129" s="12" t="s">
        <v>14</v>
      </c>
      <c r="E129" s="14">
        <v>1909.99</v>
      </c>
      <c r="F129" s="13"/>
      <c r="G129" s="13"/>
    </row>
    <row r="130" spans="1:8" ht="25.5" x14ac:dyDescent="0.2">
      <c r="A130" s="16">
        <f t="shared" si="8"/>
        <v>104</v>
      </c>
      <c r="B130" s="13" t="s">
        <v>19</v>
      </c>
      <c r="C130" s="7" t="s">
        <v>193</v>
      </c>
      <c r="D130" s="12" t="s">
        <v>13</v>
      </c>
      <c r="E130" s="14">
        <f>4.81+0.05</f>
        <v>4.8599999999999994</v>
      </c>
      <c r="F130" s="13"/>
      <c r="G130" s="13"/>
    </row>
    <row r="131" spans="1:8" ht="25.5" x14ac:dyDescent="0.2">
      <c r="A131" s="16">
        <f t="shared" si="8"/>
        <v>105</v>
      </c>
      <c r="B131" s="13" t="s">
        <v>18</v>
      </c>
      <c r="C131" s="7" t="s">
        <v>240</v>
      </c>
      <c r="D131" s="12" t="s">
        <v>14</v>
      </c>
      <c r="E131" s="14">
        <v>73.06</v>
      </c>
      <c r="F131" s="13"/>
      <c r="G131" s="13"/>
    </row>
    <row r="132" spans="1:8" ht="25.5" x14ac:dyDescent="0.2">
      <c r="A132" s="16">
        <f t="shared" si="8"/>
        <v>106</v>
      </c>
      <c r="B132" s="13" t="s">
        <v>30</v>
      </c>
      <c r="C132" s="7" t="s">
        <v>241</v>
      </c>
      <c r="D132" s="12" t="s">
        <v>12</v>
      </c>
      <c r="E132" s="14">
        <f>46.77+26.97</f>
        <v>73.740000000000009</v>
      </c>
      <c r="F132" s="13"/>
      <c r="G132" s="13"/>
    </row>
    <row r="133" spans="1:8" ht="25.5" x14ac:dyDescent="0.2">
      <c r="A133" s="16"/>
      <c r="B133" s="13"/>
      <c r="C133" s="30" t="s">
        <v>307</v>
      </c>
      <c r="D133" s="38"/>
      <c r="E133" s="39"/>
      <c r="F133" s="40"/>
      <c r="G133" s="53"/>
    </row>
    <row r="134" spans="1:8" x14ac:dyDescent="0.2">
      <c r="A134" s="20" t="s">
        <v>125</v>
      </c>
      <c r="B134" s="71" t="s">
        <v>159</v>
      </c>
      <c r="C134" s="72"/>
      <c r="D134" s="38"/>
      <c r="E134" s="39"/>
      <c r="F134" s="40"/>
      <c r="G134" s="40"/>
    </row>
    <row r="135" spans="1:8" x14ac:dyDescent="0.2">
      <c r="A135" s="20" t="s">
        <v>203</v>
      </c>
      <c r="B135" s="75" t="s">
        <v>160</v>
      </c>
      <c r="C135" s="76"/>
      <c r="D135" s="38"/>
      <c r="E135" s="39"/>
      <c r="F135" s="40"/>
      <c r="G135" s="40"/>
    </row>
    <row r="136" spans="1:8" x14ac:dyDescent="0.2">
      <c r="A136" s="12">
        <f>A132+1</f>
        <v>107</v>
      </c>
      <c r="B136" s="13" t="s">
        <v>32</v>
      </c>
      <c r="C136" s="7" t="s">
        <v>329</v>
      </c>
      <c r="D136" s="12" t="s">
        <v>12</v>
      </c>
      <c r="E136" s="14">
        <v>42.6</v>
      </c>
      <c r="F136" s="13"/>
      <c r="G136" s="13"/>
      <c r="H136" s="55"/>
    </row>
    <row r="137" spans="1:8" x14ac:dyDescent="0.2">
      <c r="A137" s="16">
        <f>A136+1</f>
        <v>108</v>
      </c>
      <c r="B137" s="13" t="s">
        <v>33</v>
      </c>
      <c r="C137" s="7" t="s">
        <v>272</v>
      </c>
      <c r="D137" s="12" t="s">
        <v>12</v>
      </c>
      <c r="E137" s="14">
        <v>33.53</v>
      </c>
      <c r="F137" s="13"/>
      <c r="G137" s="13"/>
    </row>
    <row r="138" spans="1:8" ht="25.5" customHeight="1" x14ac:dyDescent="0.2">
      <c r="A138" s="16">
        <f t="shared" ref="A138:A156" si="9">A137+1</f>
        <v>109</v>
      </c>
      <c r="B138" s="15" t="s">
        <v>34</v>
      </c>
      <c r="C138" s="8" t="s">
        <v>242</v>
      </c>
      <c r="D138" s="16" t="s">
        <v>12</v>
      </c>
      <c r="E138" s="17">
        <v>42.54</v>
      </c>
      <c r="F138" s="15"/>
      <c r="G138" s="15"/>
    </row>
    <row r="139" spans="1:8" ht="53.25" customHeight="1" x14ac:dyDescent="0.2">
      <c r="A139" s="16">
        <f t="shared" si="9"/>
        <v>110</v>
      </c>
      <c r="B139" s="13" t="s">
        <v>34</v>
      </c>
      <c r="C139" s="8" t="s">
        <v>167</v>
      </c>
      <c r="D139" s="12" t="s">
        <v>9</v>
      </c>
      <c r="E139" s="14">
        <v>95.7</v>
      </c>
      <c r="F139" s="13"/>
      <c r="G139" s="13"/>
    </row>
    <row r="140" spans="1:8" ht="25.5" x14ac:dyDescent="0.2">
      <c r="A140" s="16">
        <f t="shared" si="9"/>
        <v>111</v>
      </c>
      <c r="B140" s="13" t="s">
        <v>19</v>
      </c>
      <c r="C140" s="7" t="s">
        <v>161</v>
      </c>
      <c r="D140" s="12" t="s">
        <v>13</v>
      </c>
      <c r="E140" s="14">
        <v>0.56999999999999995</v>
      </c>
      <c r="F140" s="13"/>
      <c r="G140" s="13"/>
      <c r="H140" s="55"/>
    </row>
    <row r="141" spans="1:8" x14ac:dyDescent="0.2">
      <c r="A141" s="16">
        <f t="shared" si="9"/>
        <v>112</v>
      </c>
      <c r="B141" s="13" t="s">
        <v>18</v>
      </c>
      <c r="C141" s="7" t="s">
        <v>243</v>
      </c>
      <c r="D141" s="12" t="s">
        <v>14</v>
      </c>
      <c r="E141" s="14">
        <v>2.56</v>
      </c>
      <c r="F141" s="13"/>
      <c r="G141" s="13"/>
      <c r="H141" s="55"/>
    </row>
    <row r="142" spans="1:8" ht="25.5" x14ac:dyDescent="0.2">
      <c r="A142" s="16">
        <f t="shared" si="9"/>
        <v>113</v>
      </c>
      <c r="B142" s="13" t="s">
        <v>37</v>
      </c>
      <c r="C142" s="7" t="s">
        <v>168</v>
      </c>
      <c r="D142" s="12" t="s">
        <v>36</v>
      </c>
      <c r="E142" s="14">
        <v>87</v>
      </c>
      <c r="F142" s="13"/>
      <c r="G142" s="13"/>
      <c r="H142" s="55"/>
    </row>
    <row r="143" spans="1:8" ht="25.5" x14ac:dyDescent="0.2">
      <c r="A143" s="12">
        <f t="shared" si="9"/>
        <v>114</v>
      </c>
      <c r="B143" s="13" t="s">
        <v>37</v>
      </c>
      <c r="C143" s="7" t="s">
        <v>194</v>
      </c>
      <c r="D143" s="12" t="s">
        <v>9</v>
      </c>
      <c r="E143" s="14">
        <v>40.03</v>
      </c>
      <c r="F143" s="13"/>
      <c r="G143" s="13"/>
      <c r="H143" s="55"/>
    </row>
    <row r="144" spans="1:8" ht="54" customHeight="1" x14ac:dyDescent="0.2">
      <c r="A144" s="12">
        <f t="shared" si="9"/>
        <v>115</v>
      </c>
      <c r="B144" s="13" t="s">
        <v>37</v>
      </c>
      <c r="C144" s="7" t="s">
        <v>339</v>
      </c>
      <c r="D144" s="12" t="s">
        <v>9</v>
      </c>
      <c r="E144" s="14">
        <v>14.56</v>
      </c>
      <c r="F144" s="13"/>
      <c r="G144" s="13"/>
      <c r="H144" s="55"/>
    </row>
    <row r="145" spans="1:8" ht="25.5" x14ac:dyDescent="0.2">
      <c r="A145" s="16">
        <f t="shared" si="9"/>
        <v>116</v>
      </c>
      <c r="B145" s="13" t="s">
        <v>38</v>
      </c>
      <c r="C145" s="7" t="s">
        <v>324</v>
      </c>
      <c r="D145" s="12" t="s">
        <v>9</v>
      </c>
      <c r="E145" s="14">
        <v>144.97</v>
      </c>
      <c r="F145" s="13"/>
      <c r="G145" s="13"/>
      <c r="H145" s="55"/>
    </row>
    <row r="146" spans="1:8" ht="25.5" x14ac:dyDescent="0.2">
      <c r="A146" s="16">
        <f t="shared" si="9"/>
        <v>117</v>
      </c>
      <c r="B146" s="13" t="s">
        <v>39</v>
      </c>
      <c r="C146" s="7" t="s">
        <v>162</v>
      </c>
      <c r="D146" s="12" t="s">
        <v>9</v>
      </c>
      <c r="E146" s="14">
        <v>144.97</v>
      </c>
      <c r="F146" s="13"/>
      <c r="G146" s="13"/>
      <c r="H146" s="55"/>
    </row>
    <row r="147" spans="1:8" ht="25.5" x14ac:dyDescent="0.2">
      <c r="A147" s="16">
        <f t="shared" si="9"/>
        <v>118</v>
      </c>
      <c r="B147" s="13" t="s">
        <v>41</v>
      </c>
      <c r="C147" s="7" t="s">
        <v>244</v>
      </c>
      <c r="D147" s="12" t="s">
        <v>9</v>
      </c>
      <c r="E147" s="14">
        <v>144.97</v>
      </c>
      <c r="F147" s="13"/>
      <c r="G147" s="13"/>
      <c r="H147" s="55"/>
    </row>
    <row r="148" spans="1:8" ht="25.5" x14ac:dyDescent="0.2">
      <c r="A148" s="16">
        <f t="shared" si="9"/>
        <v>119</v>
      </c>
      <c r="B148" s="13" t="s">
        <v>41</v>
      </c>
      <c r="C148" s="7" t="s">
        <v>163</v>
      </c>
      <c r="D148" s="12" t="s">
        <v>9</v>
      </c>
      <c r="E148" s="14">
        <v>144.97</v>
      </c>
      <c r="F148" s="13"/>
      <c r="G148" s="13"/>
      <c r="H148" s="55"/>
    </row>
    <row r="149" spans="1:8" ht="25.5" x14ac:dyDescent="0.2">
      <c r="A149" s="16">
        <f>A148+1</f>
        <v>120</v>
      </c>
      <c r="B149" s="13" t="s">
        <v>42</v>
      </c>
      <c r="C149" s="7" t="s">
        <v>169</v>
      </c>
      <c r="D149" s="12" t="s">
        <v>9</v>
      </c>
      <c r="E149" s="14">
        <v>144.97</v>
      </c>
      <c r="F149" s="13"/>
      <c r="G149" s="13"/>
      <c r="H149" s="55"/>
    </row>
    <row r="150" spans="1:8" ht="25.5" x14ac:dyDescent="0.2">
      <c r="A150" s="16" t="s">
        <v>323</v>
      </c>
      <c r="B150" s="13" t="s">
        <v>42</v>
      </c>
      <c r="C150" s="7" t="s">
        <v>320</v>
      </c>
      <c r="D150" s="12" t="s">
        <v>9</v>
      </c>
      <c r="E150" s="14">
        <v>12.25</v>
      </c>
      <c r="F150" s="13"/>
      <c r="G150" s="13"/>
      <c r="H150" s="55"/>
    </row>
    <row r="151" spans="1:8" ht="25.5" x14ac:dyDescent="0.2">
      <c r="A151" s="16">
        <f>A149+1</f>
        <v>121</v>
      </c>
      <c r="B151" s="7" t="s">
        <v>164</v>
      </c>
      <c r="C151" s="7" t="s">
        <v>245</v>
      </c>
      <c r="D151" s="12" t="s">
        <v>9</v>
      </c>
      <c r="E151" s="14">
        <v>157.22</v>
      </c>
      <c r="F151" s="13"/>
      <c r="G151" s="13"/>
    </row>
    <row r="152" spans="1:8" x14ac:dyDescent="0.2">
      <c r="A152" s="16">
        <f t="shared" si="9"/>
        <v>122</v>
      </c>
      <c r="B152" s="13" t="s">
        <v>43</v>
      </c>
      <c r="C152" s="7" t="s">
        <v>318</v>
      </c>
      <c r="D152" s="12" t="s">
        <v>9</v>
      </c>
      <c r="E152" s="14">
        <v>157.22</v>
      </c>
      <c r="F152" s="13"/>
      <c r="G152" s="13"/>
      <c r="H152" s="55"/>
    </row>
    <row r="153" spans="1:8" ht="25.5" x14ac:dyDescent="0.2">
      <c r="A153" s="16">
        <f t="shared" si="9"/>
        <v>123</v>
      </c>
      <c r="B153" s="13" t="s">
        <v>45</v>
      </c>
      <c r="C153" s="7" t="s">
        <v>44</v>
      </c>
      <c r="D153" s="12" t="s">
        <v>9</v>
      </c>
      <c r="E153" s="14">
        <v>42.71</v>
      </c>
      <c r="F153" s="13"/>
      <c r="G153" s="13"/>
    </row>
    <row r="154" spans="1:8" ht="25.5" x14ac:dyDescent="0.2">
      <c r="A154" s="16">
        <f t="shared" si="9"/>
        <v>124</v>
      </c>
      <c r="B154" s="13" t="s">
        <v>45</v>
      </c>
      <c r="C154" s="7" t="s">
        <v>246</v>
      </c>
      <c r="D154" s="12" t="s">
        <v>3</v>
      </c>
      <c r="E154" s="14">
        <v>24</v>
      </c>
      <c r="F154" s="13"/>
      <c r="G154" s="13"/>
    </row>
    <row r="155" spans="1:8" ht="38.25" x14ac:dyDescent="0.2">
      <c r="A155" s="16">
        <f t="shared" si="9"/>
        <v>125</v>
      </c>
      <c r="B155" s="13" t="s">
        <v>45</v>
      </c>
      <c r="C155" s="7" t="s">
        <v>343</v>
      </c>
      <c r="D155" s="12" t="s">
        <v>36</v>
      </c>
      <c r="E155" s="14">
        <v>42</v>
      </c>
      <c r="F155" s="13"/>
      <c r="G155" s="13"/>
      <c r="H155" s="55"/>
    </row>
    <row r="156" spans="1:8" ht="25.5" x14ac:dyDescent="0.2">
      <c r="A156" s="16">
        <f t="shared" si="9"/>
        <v>126</v>
      </c>
      <c r="B156" s="13" t="s">
        <v>45</v>
      </c>
      <c r="C156" s="7" t="s">
        <v>344</v>
      </c>
      <c r="D156" s="12" t="s">
        <v>9</v>
      </c>
      <c r="E156" s="14">
        <v>28.13</v>
      </c>
      <c r="F156" s="13"/>
      <c r="G156" s="13"/>
      <c r="H156" s="55"/>
    </row>
    <row r="157" spans="1:8" ht="25.5" x14ac:dyDescent="0.2">
      <c r="A157" s="16"/>
      <c r="B157" s="13"/>
      <c r="C157" s="30" t="s">
        <v>306</v>
      </c>
      <c r="D157" s="38"/>
      <c r="E157" s="39"/>
      <c r="F157" s="40"/>
      <c r="G157" s="53"/>
    </row>
    <row r="158" spans="1:8" x14ac:dyDescent="0.2">
      <c r="A158" s="22" t="s">
        <v>204</v>
      </c>
      <c r="B158" s="73" t="s">
        <v>166</v>
      </c>
      <c r="C158" s="74"/>
      <c r="D158" s="38"/>
      <c r="E158" s="39"/>
      <c r="F158" s="40"/>
      <c r="G158" s="40"/>
    </row>
    <row r="159" spans="1:8" x14ac:dyDescent="0.2">
      <c r="A159" s="12">
        <f>A156+1</f>
        <v>127</v>
      </c>
      <c r="B159" s="13" t="s">
        <v>32</v>
      </c>
      <c r="C159" s="7" t="s">
        <v>329</v>
      </c>
      <c r="D159" s="12" t="s">
        <v>12</v>
      </c>
      <c r="E159" s="14">
        <v>102.6</v>
      </c>
      <c r="F159" s="13"/>
      <c r="G159" s="13"/>
      <c r="H159" s="55"/>
    </row>
    <row r="160" spans="1:8" x14ac:dyDescent="0.2">
      <c r="A160" s="16">
        <f>A159+1</f>
        <v>128</v>
      </c>
      <c r="B160" s="13" t="s">
        <v>33</v>
      </c>
      <c r="C160" s="7" t="s">
        <v>165</v>
      </c>
      <c r="D160" s="12" t="s">
        <v>12</v>
      </c>
      <c r="E160" s="14">
        <v>64.819999999999993</v>
      </c>
      <c r="F160" s="13"/>
      <c r="G160" s="13"/>
    </row>
    <row r="161" spans="1:8" ht="25.5" x14ac:dyDescent="0.2">
      <c r="A161" s="16">
        <f>A160+1</f>
        <v>129</v>
      </c>
      <c r="B161" s="15" t="s">
        <v>34</v>
      </c>
      <c r="C161" s="8" t="s">
        <v>247</v>
      </c>
      <c r="D161" s="16" t="s">
        <v>12</v>
      </c>
      <c r="E161" s="17">
        <v>102.6</v>
      </c>
      <c r="F161" s="15"/>
      <c r="G161" s="15"/>
      <c r="H161" s="4"/>
    </row>
    <row r="162" spans="1:8" ht="46.5" customHeight="1" x14ac:dyDescent="0.2">
      <c r="A162" s="16">
        <f t="shared" ref="A162:A173" si="10">A161+1</f>
        <v>130</v>
      </c>
      <c r="B162" s="13" t="s">
        <v>34</v>
      </c>
      <c r="C162" s="19" t="s">
        <v>167</v>
      </c>
      <c r="D162" s="12" t="s">
        <v>9</v>
      </c>
      <c r="E162" s="14">
        <v>182.73</v>
      </c>
      <c r="F162" s="13"/>
      <c r="G162" s="13"/>
    </row>
    <row r="163" spans="1:8" x14ac:dyDescent="0.2">
      <c r="A163" s="16">
        <f t="shared" si="10"/>
        <v>131</v>
      </c>
      <c r="B163" s="13" t="s">
        <v>47</v>
      </c>
      <c r="C163" s="7" t="s">
        <v>46</v>
      </c>
      <c r="D163" s="12" t="s">
        <v>15</v>
      </c>
      <c r="E163" s="14">
        <v>1</v>
      </c>
      <c r="F163" s="13"/>
      <c r="G163" s="13"/>
    </row>
    <row r="164" spans="1:8" ht="25.5" x14ac:dyDescent="0.2">
      <c r="A164" s="16">
        <f t="shared" si="10"/>
        <v>132</v>
      </c>
      <c r="B164" s="13" t="s">
        <v>19</v>
      </c>
      <c r="C164" s="7" t="s">
        <v>161</v>
      </c>
      <c r="D164" s="12" t="s">
        <v>13</v>
      </c>
      <c r="E164" s="14">
        <v>1.38</v>
      </c>
      <c r="F164" s="13"/>
      <c r="G164" s="13"/>
      <c r="H164" s="55"/>
    </row>
    <row r="165" spans="1:8" x14ac:dyDescent="0.2">
      <c r="A165" s="16">
        <f t="shared" si="10"/>
        <v>133</v>
      </c>
      <c r="B165" s="13" t="s">
        <v>18</v>
      </c>
      <c r="C165" s="7" t="s">
        <v>243</v>
      </c>
      <c r="D165" s="12" t="s">
        <v>14</v>
      </c>
      <c r="E165" s="14">
        <v>6.25</v>
      </c>
      <c r="F165" s="13"/>
      <c r="G165" s="13"/>
      <c r="H165" s="55"/>
    </row>
    <row r="166" spans="1:8" ht="25.5" x14ac:dyDescent="0.2">
      <c r="A166" s="16">
        <f t="shared" si="10"/>
        <v>134</v>
      </c>
      <c r="B166" s="13" t="s">
        <v>37</v>
      </c>
      <c r="C166" s="7" t="s">
        <v>168</v>
      </c>
      <c r="D166" s="12" t="s">
        <v>36</v>
      </c>
      <c r="E166" s="14">
        <v>208</v>
      </c>
      <c r="F166" s="13"/>
      <c r="G166" s="13"/>
      <c r="H166" s="55"/>
    </row>
    <row r="167" spans="1:8" ht="25.5" x14ac:dyDescent="0.2">
      <c r="A167" s="12">
        <f t="shared" si="10"/>
        <v>135</v>
      </c>
      <c r="B167" s="13" t="s">
        <v>37</v>
      </c>
      <c r="C167" s="7" t="s">
        <v>194</v>
      </c>
      <c r="D167" s="12" t="s">
        <v>9</v>
      </c>
      <c r="E167" s="14">
        <v>96.44</v>
      </c>
      <c r="F167" s="13"/>
      <c r="G167" s="13"/>
      <c r="H167" s="55"/>
    </row>
    <row r="168" spans="1:8" ht="38.25" x14ac:dyDescent="0.2">
      <c r="A168" s="16">
        <f t="shared" si="10"/>
        <v>136</v>
      </c>
      <c r="B168" s="13" t="s">
        <v>37</v>
      </c>
      <c r="C168" s="7" t="s">
        <v>340</v>
      </c>
      <c r="D168" s="12" t="s">
        <v>9</v>
      </c>
      <c r="E168" s="14">
        <v>23.63</v>
      </c>
      <c r="F168" s="13"/>
      <c r="G168" s="13"/>
      <c r="H168" s="55"/>
    </row>
    <row r="169" spans="1:8" ht="38.25" x14ac:dyDescent="0.2">
      <c r="A169" s="56">
        <f t="shared" si="10"/>
        <v>137</v>
      </c>
      <c r="B169" s="57" t="s">
        <v>37</v>
      </c>
      <c r="C169" s="58" t="s">
        <v>345</v>
      </c>
      <c r="D169" s="59" t="s">
        <v>9</v>
      </c>
      <c r="E169" s="60">
        <v>6.95</v>
      </c>
      <c r="F169" s="57"/>
      <c r="G169" s="57"/>
      <c r="H169" s="55"/>
    </row>
    <row r="170" spans="1:8" ht="25.5" x14ac:dyDescent="0.2">
      <c r="A170" s="16">
        <f t="shared" si="10"/>
        <v>138</v>
      </c>
      <c r="B170" s="13" t="s">
        <v>38</v>
      </c>
      <c r="C170" s="7" t="s">
        <v>324</v>
      </c>
      <c r="D170" s="12" t="s">
        <v>9</v>
      </c>
      <c r="E170" s="14">
        <v>301.75</v>
      </c>
      <c r="F170" s="13"/>
      <c r="G170" s="13"/>
      <c r="H170" s="55"/>
    </row>
    <row r="171" spans="1:8" ht="25.5" x14ac:dyDescent="0.2">
      <c r="A171" s="16">
        <f t="shared" si="10"/>
        <v>139</v>
      </c>
      <c r="B171" s="13" t="s">
        <v>39</v>
      </c>
      <c r="C171" s="7" t="s">
        <v>162</v>
      </c>
      <c r="D171" s="12" t="s">
        <v>9</v>
      </c>
      <c r="E171" s="14">
        <v>301.75</v>
      </c>
      <c r="F171" s="13"/>
      <c r="G171" s="13"/>
      <c r="H171" s="55"/>
    </row>
    <row r="172" spans="1:8" ht="25.5" x14ac:dyDescent="0.2">
      <c r="A172" s="16">
        <f t="shared" si="10"/>
        <v>140</v>
      </c>
      <c r="B172" s="13" t="s">
        <v>41</v>
      </c>
      <c r="C172" s="7" t="s">
        <v>248</v>
      </c>
      <c r="D172" s="12" t="s">
        <v>9</v>
      </c>
      <c r="E172" s="14">
        <v>301.75</v>
      </c>
      <c r="F172" s="13"/>
      <c r="G172" s="13"/>
      <c r="H172" s="55"/>
    </row>
    <row r="173" spans="1:8" ht="25.5" x14ac:dyDescent="0.2">
      <c r="A173" s="16">
        <f t="shared" si="10"/>
        <v>141</v>
      </c>
      <c r="B173" s="13" t="s">
        <v>41</v>
      </c>
      <c r="C173" s="7" t="s">
        <v>163</v>
      </c>
      <c r="D173" s="12" t="s">
        <v>9</v>
      </c>
      <c r="E173" s="14">
        <v>301.75</v>
      </c>
      <c r="F173" s="13"/>
      <c r="G173" s="13"/>
      <c r="H173" s="55"/>
    </row>
    <row r="174" spans="1:8" ht="25.5" x14ac:dyDescent="0.2">
      <c r="A174" s="16">
        <f>A173+1</f>
        <v>142</v>
      </c>
      <c r="B174" s="13" t="s">
        <v>42</v>
      </c>
      <c r="C174" s="7" t="s">
        <v>169</v>
      </c>
      <c r="D174" s="12" t="s">
        <v>9</v>
      </c>
      <c r="E174" s="14">
        <v>301.75</v>
      </c>
      <c r="F174" s="13"/>
      <c r="G174" s="13"/>
      <c r="H174" s="55"/>
    </row>
    <row r="175" spans="1:8" ht="25.5" x14ac:dyDescent="0.2">
      <c r="A175" s="16" t="s">
        <v>319</v>
      </c>
      <c r="B175" s="13" t="s">
        <v>42</v>
      </c>
      <c r="C175" s="7" t="s">
        <v>320</v>
      </c>
      <c r="D175" s="12" t="s">
        <v>9</v>
      </c>
      <c r="E175" s="14">
        <v>74.25</v>
      </c>
      <c r="F175" s="13"/>
      <c r="G175" s="13"/>
      <c r="H175" s="55"/>
    </row>
    <row r="176" spans="1:8" ht="25.5" x14ac:dyDescent="0.2">
      <c r="A176" s="16">
        <f>A174+1</f>
        <v>143</v>
      </c>
      <c r="B176" s="13" t="s">
        <v>43</v>
      </c>
      <c r="C176" s="7" t="s">
        <v>249</v>
      </c>
      <c r="D176" s="12" t="s">
        <v>9</v>
      </c>
      <c r="E176" s="14">
        <v>376</v>
      </c>
      <c r="F176" s="13"/>
      <c r="G176" s="13"/>
    </row>
    <row r="177" spans="1:8" x14ac:dyDescent="0.2">
      <c r="A177" s="16">
        <f t="shared" ref="A177:A182" si="11">A176+1</f>
        <v>144</v>
      </c>
      <c r="B177" s="13" t="s">
        <v>43</v>
      </c>
      <c r="C177" s="7" t="s">
        <v>318</v>
      </c>
      <c r="D177" s="12" t="s">
        <v>9</v>
      </c>
      <c r="E177" s="14">
        <v>376</v>
      </c>
      <c r="F177" s="13"/>
      <c r="G177" s="13"/>
      <c r="H177" s="55"/>
    </row>
    <row r="178" spans="1:8" ht="25.5" x14ac:dyDescent="0.2">
      <c r="A178" s="16">
        <f t="shared" si="11"/>
        <v>145</v>
      </c>
      <c r="B178" s="13" t="s">
        <v>45</v>
      </c>
      <c r="C178" s="7" t="s">
        <v>44</v>
      </c>
      <c r="D178" s="12" t="s">
        <v>9</v>
      </c>
      <c r="E178" s="14">
        <v>59.07</v>
      </c>
      <c r="F178" s="13"/>
      <c r="G178" s="13"/>
    </row>
    <row r="179" spans="1:8" ht="25.5" x14ac:dyDescent="0.2">
      <c r="A179" s="16">
        <f t="shared" si="11"/>
        <v>146</v>
      </c>
      <c r="B179" s="13" t="s">
        <v>45</v>
      </c>
      <c r="C179" s="7" t="s">
        <v>341</v>
      </c>
      <c r="D179" s="12" t="s">
        <v>3</v>
      </c>
      <c r="E179" s="14">
        <v>24</v>
      </c>
      <c r="F179" s="13"/>
      <c r="G179" s="13"/>
      <c r="H179" s="55"/>
    </row>
    <row r="180" spans="1:8" x14ac:dyDescent="0.2">
      <c r="A180" s="16">
        <f t="shared" si="11"/>
        <v>147</v>
      </c>
      <c r="B180" s="13" t="s">
        <v>45</v>
      </c>
      <c r="C180" s="7" t="s">
        <v>171</v>
      </c>
      <c r="D180" s="12" t="s">
        <v>9</v>
      </c>
      <c r="E180" s="14">
        <v>23.61</v>
      </c>
      <c r="F180" s="13"/>
      <c r="G180" s="13"/>
    </row>
    <row r="181" spans="1:8" ht="41.25" customHeight="1" x14ac:dyDescent="0.2">
      <c r="A181" s="16">
        <f t="shared" si="11"/>
        <v>148</v>
      </c>
      <c r="B181" s="13" t="s">
        <v>45</v>
      </c>
      <c r="C181" s="7" t="s">
        <v>342</v>
      </c>
      <c r="D181" s="12" t="s">
        <v>36</v>
      </c>
      <c r="E181" s="14">
        <v>92</v>
      </c>
      <c r="F181" s="13"/>
      <c r="G181" s="13"/>
      <c r="H181" s="55"/>
    </row>
    <row r="182" spans="1:8" ht="25.5" x14ac:dyDescent="0.2">
      <c r="A182" s="16">
        <f t="shared" si="11"/>
        <v>149</v>
      </c>
      <c r="B182" s="13" t="s">
        <v>45</v>
      </c>
      <c r="C182" s="7" t="s">
        <v>170</v>
      </c>
      <c r="D182" s="12" t="s">
        <v>9</v>
      </c>
      <c r="E182" s="14">
        <v>163.87</v>
      </c>
      <c r="F182" s="13"/>
      <c r="G182" s="13"/>
    </row>
    <row r="183" spans="1:8" ht="25.5" x14ac:dyDescent="0.2">
      <c r="A183" s="16"/>
      <c r="B183" s="13"/>
      <c r="C183" s="30" t="s">
        <v>305</v>
      </c>
      <c r="D183" s="38"/>
      <c r="E183" s="39"/>
      <c r="F183" s="40"/>
      <c r="G183" s="53"/>
    </row>
    <row r="184" spans="1:8" x14ac:dyDescent="0.2">
      <c r="A184" s="20" t="s">
        <v>131</v>
      </c>
      <c r="B184" s="62" t="s">
        <v>172</v>
      </c>
      <c r="C184" s="63"/>
      <c r="D184" s="38"/>
      <c r="E184" s="39"/>
      <c r="F184" s="40"/>
      <c r="G184" s="40"/>
    </row>
    <row r="185" spans="1:8" ht="25.5" x14ac:dyDescent="0.2">
      <c r="A185" s="16">
        <f>A182+1</f>
        <v>150</v>
      </c>
      <c r="B185" s="13" t="s">
        <v>22</v>
      </c>
      <c r="C185" s="7" t="s">
        <v>174</v>
      </c>
      <c r="D185" s="12" t="s">
        <v>9</v>
      </c>
      <c r="E185" s="14">
        <v>406.1</v>
      </c>
      <c r="F185" s="13"/>
      <c r="G185" s="13"/>
    </row>
    <row r="186" spans="1:8" ht="25.5" x14ac:dyDescent="0.2">
      <c r="A186" s="16">
        <f t="shared" ref="A186:A224" si="12">A185+1</f>
        <v>151</v>
      </c>
      <c r="B186" s="13" t="s">
        <v>38</v>
      </c>
      <c r="C186" s="7" t="s">
        <v>48</v>
      </c>
      <c r="D186" s="12" t="s">
        <v>9</v>
      </c>
      <c r="E186" s="14">
        <v>255.78</v>
      </c>
      <c r="F186" s="13"/>
      <c r="G186" s="13"/>
      <c r="H186" s="55"/>
    </row>
    <row r="187" spans="1:8" ht="25.5" x14ac:dyDescent="0.2">
      <c r="A187" s="16">
        <f>A186+1</f>
        <v>152</v>
      </c>
      <c r="B187" s="13" t="s">
        <v>38</v>
      </c>
      <c r="C187" s="7" t="s">
        <v>315</v>
      </c>
      <c r="D187" s="12" t="s">
        <v>9</v>
      </c>
      <c r="E187" s="14">
        <v>255.78</v>
      </c>
      <c r="F187" s="13"/>
      <c r="G187" s="13"/>
      <c r="H187" s="55"/>
    </row>
    <row r="188" spans="1:8" ht="25.5" x14ac:dyDescent="0.2">
      <c r="A188" s="16" t="s">
        <v>317</v>
      </c>
      <c r="B188" s="13" t="s">
        <v>38</v>
      </c>
      <c r="C188" s="7" t="s">
        <v>316</v>
      </c>
      <c r="D188" s="12" t="s">
        <v>9</v>
      </c>
      <c r="E188" s="14">
        <v>110.46</v>
      </c>
      <c r="F188" s="13"/>
      <c r="G188" s="13"/>
      <c r="H188" s="55"/>
    </row>
    <row r="189" spans="1:8" ht="25.5" x14ac:dyDescent="0.2">
      <c r="A189" s="16">
        <f>A187+1</f>
        <v>153</v>
      </c>
      <c r="B189" s="13" t="s">
        <v>39</v>
      </c>
      <c r="C189" s="7" t="s">
        <v>321</v>
      </c>
      <c r="D189" s="12" t="s">
        <v>9</v>
      </c>
      <c r="E189" s="14">
        <v>366.26</v>
      </c>
      <c r="F189" s="13"/>
      <c r="G189" s="13"/>
      <c r="H189" s="55"/>
    </row>
    <row r="190" spans="1:8" ht="25.5" x14ac:dyDescent="0.2">
      <c r="A190" s="16">
        <f t="shared" si="12"/>
        <v>154</v>
      </c>
      <c r="B190" s="13" t="s">
        <v>41</v>
      </c>
      <c r="C190" s="7" t="s">
        <v>40</v>
      </c>
      <c r="D190" s="12" t="s">
        <v>9</v>
      </c>
      <c r="E190" s="14">
        <v>366.26</v>
      </c>
      <c r="F190" s="13"/>
      <c r="G190" s="13"/>
    </row>
    <row r="191" spans="1:8" ht="25.5" x14ac:dyDescent="0.2">
      <c r="A191" s="16">
        <f t="shared" si="12"/>
        <v>155</v>
      </c>
      <c r="B191" s="13" t="s">
        <v>41</v>
      </c>
      <c r="C191" s="7" t="s">
        <v>163</v>
      </c>
      <c r="D191" s="12" t="s">
        <v>9</v>
      </c>
      <c r="E191" s="14">
        <v>366.26</v>
      </c>
      <c r="F191" s="13"/>
      <c r="G191" s="13"/>
    </row>
    <row r="192" spans="1:8" ht="25.5" x14ac:dyDescent="0.2">
      <c r="A192" s="16">
        <f t="shared" si="12"/>
        <v>156</v>
      </c>
      <c r="B192" s="13" t="s">
        <v>42</v>
      </c>
      <c r="C192" s="7" t="s">
        <v>169</v>
      </c>
      <c r="D192" s="12" t="s">
        <v>9</v>
      </c>
      <c r="E192" s="14">
        <v>366.26</v>
      </c>
      <c r="F192" s="13"/>
      <c r="G192" s="13"/>
    </row>
    <row r="193" spans="1:8" ht="25.5" x14ac:dyDescent="0.2">
      <c r="A193" s="16">
        <f t="shared" si="12"/>
        <v>157</v>
      </c>
      <c r="B193" s="13" t="s">
        <v>43</v>
      </c>
      <c r="C193" s="7" t="s">
        <v>249</v>
      </c>
      <c r="D193" s="12" t="s">
        <v>9</v>
      </c>
      <c r="E193" s="14">
        <v>366.26</v>
      </c>
      <c r="F193" s="13"/>
      <c r="G193" s="13"/>
    </row>
    <row r="194" spans="1:8" x14ac:dyDescent="0.2">
      <c r="A194" s="16">
        <f t="shared" si="12"/>
        <v>158</v>
      </c>
      <c r="B194" s="13" t="s">
        <v>43</v>
      </c>
      <c r="C194" s="7" t="s">
        <v>318</v>
      </c>
      <c r="D194" s="12" t="s">
        <v>9</v>
      </c>
      <c r="E194" s="14">
        <v>366.26</v>
      </c>
      <c r="F194" s="13"/>
      <c r="G194" s="13"/>
      <c r="H194" s="55"/>
    </row>
    <row r="195" spans="1:8" ht="27" customHeight="1" x14ac:dyDescent="0.2">
      <c r="A195" s="16">
        <f t="shared" si="12"/>
        <v>159</v>
      </c>
      <c r="B195" s="13" t="s">
        <v>49</v>
      </c>
      <c r="C195" s="7" t="s">
        <v>175</v>
      </c>
      <c r="D195" s="12" t="s">
        <v>9</v>
      </c>
      <c r="E195" s="14">
        <v>1009.73</v>
      </c>
      <c r="F195" s="13"/>
      <c r="G195" s="13"/>
    </row>
    <row r="196" spans="1:8" ht="25.5" x14ac:dyDescent="0.2">
      <c r="A196" s="16">
        <f t="shared" si="12"/>
        <v>160</v>
      </c>
      <c r="B196" s="13" t="s">
        <v>38</v>
      </c>
      <c r="C196" s="7" t="s">
        <v>50</v>
      </c>
      <c r="D196" s="12" t="s">
        <v>9</v>
      </c>
      <c r="E196" s="14">
        <v>202.6</v>
      </c>
      <c r="F196" s="13"/>
      <c r="G196" s="13"/>
    </row>
    <row r="197" spans="1:8" ht="25.5" x14ac:dyDescent="0.2">
      <c r="A197" s="16">
        <f t="shared" si="12"/>
        <v>161</v>
      </c>
      <c r="B197" s="13" t="s">
        <v>39</v>
      </c>
      <c r="C197" s="7" t="s">
        <v>322</v>
      </c>
      <c r="D197" s="12" t="s">
        <v>9</v>
      </c>
      <c r="E197" s="14">
        <v>202.6</v>
      </c>
      <c r="F197" s="13"/>
      <c r="G197" s="13"/>
      <c r="H197" s="55"/>
    </row>
    <row r="198" spans="1:8" ht="25.5" x14ac:dyDescent="0.2">
      <c r="A198" s="16">
        <f t="shared" si="12"/>
        <v>162</v>
      </c>
      <c r="B198" s="13" t="s">
        <v>37</v>
      </c>
      <c r="C198" s="7" t="s">
        <v>51</v>
      </c>
      <c r="D198" s="12" t="s">
        <v>9</v>
      </c>
      <c r="E198" s="14">
        <v>189.24</v>
      </c>
      <c r="F198" s="13"/>
      <c r="G198" s="13"/>
    </row>
    <row r="199" spans="1:8" ht="38.25" x14ac:dyDescent="0.2">
      <c r="A199" s="12">
        <f t="shared" si="12"/>
        <v>163</v>
      </c>
      <c r="B199" s="13" t="s">
        <v>328</v>
      </c>
      <c r="C199" s="7" t="s">
        <v>337</v>
      </c>
      <c r="D199" s="12" t="s">
        <v>12</v>
      </c>
      <c r="E199" s="14">
        <v>38.799999999999997</v>
      </c>
      <c r="F199" s="13"/>
      <c r="G199" s="13"/>
      <c r="H199" s="55"/>
    </row>
    <row r="200" spans="1:8" ht="25.5" x14ac:dyDescent="0.2">
      <c r="A200" s="12" t="s">
        <v>333</v>
      </c>
      <c r="B200" s="13" t="s">
        <v>328</v>
      </c>
      <c r="C200" s="7" t="s">
        <v>338</v>
      </c>
      <c r="D200" s="12" t="s">
        <v>12</v>
      </c>
      <c r="E200" s="14">
        <v>19.2</v>
      </c>
      <c r="F200" s="13"/>
      <c r="G200" s="13"/>
      <c r="H200" s="55"/>
    </row>
    <row r="201" spans="1:8" ht="25.5" x14ac:dyDescent="0.2">
      <c r="A201" s="12" t="s">
        <v>335</v>
      </c>
      <c r="B201" s="13" t="s">
        <v>52</v>
      </c>
      <c r="C201" s="7" t="s">
        <v>334</v>
      </c>
      <c r="D201" s="12" t="s">
        <v>12</v>
      </c>
      <c r="E201" s="14">
        <v>27.4</v>
      </c>
      <c r="F201" s="13"/>
      <c r="G201" s="13"/>
      <c r="H201" s="55"/>
    </row>
    <row r="202" spans="1:8" ht="25.5" x14ac:dyDescent="0.2">
      <c r="A202" s="12" t="s">
        <v>332</v>
      </c>
      <c r="B202" s="13" t="s">
        <v>52</v>
      </c>
      <c r="C202" s="7" t="s">
        <v>336</v>
      </c>
      <c r="D202" s="12" t="s">
        <v>12</v>
      </c>
      <c r="E202" s="14">
        <v>20</v>
      </c>
      <c r="F202" s="13"/>
      <c r="G202" s="13"/>
      <c r="H202" s="55"/>
    </row>
    <row r="203" spans="1:8" ht="38.25" x14ac:dyDescent="0.2">
      <c r="A203" s="16">
        <f>A199+1</f>
        <v>164</v>
      </c>
      <c r="B203" s="13" t="s">
        <v>53</v>
      </c>
      <c r="C203" s="7" t="s">
        <v>250</v>
      </c>
      <c r="D203" s="12" t="s">
        <v>12</v>
      </c>
      <c r="E203" s="14">
        <v>22.26</v>
      </c>
      <c r="F203" s="13"/>
      <c r="G203" s="13"/>
    </row>
    <row r="204" spans="1:8" ht="38.25" customHeight="1" x14ac:dyDescent="0.2">
      <c r="A204" s="12">
        <f t="shared" si="12"/>
        <v>165</v>
      </c>
      <c r="B204" s="13" t="s">
        <v>53</v>
      </c>
      <c r="C204" s="7" t="s">
        <v>266</v>
      </c>
      <c r="D204" s="12" t="s">
        <v>12</v>
      </c>
      <c r="E204" s="14">
        <v>35.46</v>
      </c>
      <c r="F204" s="13"/>
      <c r="G204" s="13"/>
    </row>
    <row r="205" spans="1:8" ht="47.25" customHeight="1" x14ac:dyDescent="0.2">
      <c r="A205" s="16">
        <f t="shared" si="12"/>
        <v>166</v>
      </c>
      <c r="B205" s="15" t="s">
        <v>37</v>
      </c>
      <c r="C205" s="19" t="s">
        <v>271</v>
      </c>
      <c r="D205" s="16" t="s">
        <v>9</v>
      </c>
      <c r="E205" s="17">
        <f>58.24*0.7</f>
        <v>40.768000000000001</v>
      </c>
      <c r="F205" s="15"/>
      <c r="G205" s="15"/>
    </row>
    <row r="206" spans="1:8" ht="47.25" customHeight="1" x14ac:dyDescent="0.2">
      <c r="A206" s="16">
        <f t="shared" si="12"/>
        <v>167</v>
      </c>
      <c r="B206" s="15" t="s">
        <v>37</v>
      </c>
      <c r="C206" s="19" t="s">
        <v>270</v>
      </c>
      <c r="D206" s="16" t="s">
        <v>9</v>
      </c>
      <c r="E206" s="17">
        <f>58.24*0.3</f>
        <v>17.472000000000001</v>
      </c>
      <c r="F206" s="15"/>
      <c r="G206" s="15"/>
    </row>
    <row r="207" spans="1:8" ht="25.5" x14ac:dyDescent="0.2">
      <c r="A207" s="16">
        <f t="shared" si="12"/>
        <v>168</v>
      </c>
      <c r="B207" s="13" t="s">
        <v>54</v>
      </c>
      <c r="C207" s="7" t="s">
        <v>176</v>
      </c>
      <c r="D207" s="12" t="s">
        <v>9</v>
      </c>
      <c r="E207" s="14">
        <v>13.36</v>
      </c>
      <c r="F207" s="13"/>
      <c r="G207" s="13"/>
    </row>
    <row r="208" spans="1:8" ht="25.5" x14ac:dyDescent="0.2">
      <c r="A208" s="16">
        <f t="shared" si="12"/>
        <v>169</v>
      </c>
      <c r="B208" s="13" t="s">
        <v>30</v>
      </c>
      <c r="C208" s="7" t="s">
        <v>177</v>
      </c>
      <c r="D208" s="12" t="s">
        <v>12</v>
      </c>
      <c r="E208" s="14">
        <v>11.13</v>
      </c>
      <c r="F208" s="13"/>
      <c r="G208" s="13"/>
    </row>
    <row r="209" spans="1:8" ht="25.5" x14ac:dyDescent="0.2">
      <c r="A209" s="12">
        <f t="shared" si="12"/>
        <v>170</v>
      </c>
      <c r="B209" s="13" t="s">
        <v>37</v>
      </c>
      <c r="C209" s="7" t="s">
        <v>327</v>
      </c>
      <c r="D209" s="12" t="s">
        <v>9</v>
      </c>
      <c r="E209" s="14">
        <v>189.24</v>
      </c>
      <c r="F209" s="13"/>
      <c r="G209" s="13"/>
      <c r="H209" s="55"/>
    </row>
    <row r="210" spans="1:8" ht="38.25" x14ac:dyDescent="0.2">
      <c r="A210" s="16">
        <f t="shared" si="12"/>
        <v>171</v>
      </c>
      <c r="B210" s="13" t="s">
        <v>37</v>
      </c>
      <c r="C210" s="7" t="s">
        <v>251</v>
      </c>
      <c r="D210" s="12" t="s">
        <v>9</v>
      </c>
      <c r="E210" s="14">
        <v>98.41</v>
      </c>
      <c r="F210" s="13"/>
      <c r="G210" s="13"/>
    </row>
    <row r="211" spans="1:8" ht="25.5" x14ac:dyDescent="0.2">
      <c r="A211" s="16">
        <f t="shared" si="12"/>
        <v>172</v>
      </c>
      <c r="B211" s="13" t="s">
        <v>55</v>
      </c>
      <c r="C211" s="7" t="s">
        <v>178</v>
      </c>
      <c r="D211" s="12" t="s">
        <v>9</v>
      </c>
      <c r="E211" s="14">
        <v>600.55999999999995</v>
      </c>
      <c r="F211" s="13"/>
      <c r="G211" s="13"/>
    </row>
    <row r="212" spans="1:8" x14ac:dyDescent="0.2">
      <c r="A212" s="16">
        <f t="shared" si="12"/>
        <v>173</v>
      </c>
      <c r="B212" s="13" t="s">
        <v>45</v>
      </c>
      <c r="C212" s="7" t="s">
        <v>179</v>
      </c>
      <c r="D212" s="12" t="s">
        <v>9</v>
      </c>
      <c r="E212" s="14">
        <v>42.85</v>
      </c>
      <c r="F212" s="13"/>
      <c r="G212" s="13"/>
    </row>
    <row r="213" spans="1:8" x14ac:dyDescent="0.2">
      <c r="A213" s="16">
        <f t="shared" si="12"/>
        <v>174</v>
      </c>
      <c r="B213" s="13" t="s">
        <v>45</v>
      </c>
      <c r="C213" s="7" t="s">
        <v>56</v>
      </c>
      <c r="D213" s="12" t="s">
        <v>14</v>
      </c>
      <c r="E213" s="14">
        <v>4.25</v>
      </c>
      <c r="F213" s="13"/>
      <c r="G213" s="13"/>
    </row>
    <row r="214" spans="1:8" x14ac:dyDescent="0.2">
      <c r="A214" s="16">
        <f t="shared" si="12"/>
        <v>175</v>
      </c>
      <c r="B214" s="13" t="s">
        <v>45</v>
      </c>
      <c r="C214" s="7" t="s">
        <v>216</v>
      </c>
      <c r="D214" s="12" t="s">
        <v>36</v>
      </c>
      <c r="E214" s="14">
        <v>19</v>
      </c>
      <c r="F214" s="13"/>
      <c r="G214" s="13"/>
    </row>
    <row r="215" spans="1:8" ht="38.25" x14ac:dyDescent="0.2">
      <c r="A215" s="16">
        <f t="shared" si="12"/>
        <v>176</v>
      </c>
      <c r="B215" s="13" t="s">
        <v>21</v>
      </c>
      <c r="C215" s="7" t="s">
        <v>180</v>
      </c>
      <c r="D215" s="12" t="s">
        <v>9</v>
      </c>
      <c r="E215" s="14">
        <v>48.46</v>
      </c>
      <c r="F215" s="13"/>
      <c r="G215" s="13"/>
    </row>
    <row r="216" spans="1:8" ht="38.25" x14ac:dyDescent="0.2">
      <c r="A216" s="16">
        <f t="shared" si="12"/>
        <v>177</v>
      </c>
      <c r="B216" s="13" t="s">
        <v>57</v>
      </c>
      <c r="C216" s="7" t="s">
        <v>253</v>
      </c>
      <c r="D216" s="12" t="s">
        <v>12</v>
      </c>
      <c r="E216" s="14">
        <v>119</v>
      </c>
      <c r="F216" s="13"/>
      <c r="G216" s="13"/>
    </row>
    <row r="217" spans="1:8" ht="38.25" x14ac:dyDescent="0.2">
      <c r="A217" s="16">
        <f t="shared" si="12"/>
        <v>178</v>
      </c>
      <c r="B217" s="13" t="s">
        <v>20</v>
      </c>
      <c r="C217" s="7" t="s">
        <v>252</v>
      </c>
      <c r="D217" s="12" t="s">
        <v>9</v>
      </c>
      <c r="E217" s="14">
        <v>70.2</v>
      </c>
      <c r="F217" s="13"/>
      <c r="G217" s="13"/>
    </row>
    <row r="218" spans="1:8" ht="25.5" x14ac:dyDescent="0.2">
      <c r="A218" s="16">
        <f t="shared" si="12"/>
        <v>179</v>
      </c>
      <c r="B218" s="13" t="s">
        <v>20</v>
      </c>
      <c r="C218" s="7" t="s">
        <v>254</v>
      </c>
      <c r="D218" s="12" t="s">
        <v>9</v>
      </c>
      <c r="E218" s="14">
        <v>70.2</v>
      </c>
      <c r="F218" s="13"/>
      <c r="G218" s="13"/>
    </row>
    <row r="219" spans="1:8" ht="51" x14ac:dyDescent="0.2">
      <c r="A219" s="16">
        <f t="shared" si="12"/>
        <v>180</v>
      </c>
      <c r="B219" s="13" t="s">
        <v>21</v>
      </c>
      <c r="C219" s="7" t="s">
        <v>137</v>
      </c>
      <c r="D219" s="12" t="s">
        <v>9</v>
      </c>
      <c r="E219" s="14">
        <v>7.8</v>
      </c>
      <c r="F219" s="13"/>
      <c r="G219" s="13"/>
    </row>
    <row r="220" spans="1:8" x14ac:dyDescent="0.2">
      <c r="A220" s="16">
        <f t="shared" si="12"/>
        <v>181</v>
      </c>
      <c r="B220" s="13" t="s">
        <v>34</v>
      </c>
      <c r="C220" s="7" t="s">
        <v>181</v>
      </c>
      <c r="D220" s="16" t="s">
        <v>12</v>
      </c>
      <c r="E220" s="17">
        <v>12.65</v>
      </c>
      <c r="F220" s="13"/>
      <c r="G220" s="13"/>
    </row>
    <row r="221" spans="1:8" x14ac:dyDescent="0.2">
      <c r="A221" s="16">
        <f t="shared" si="12"/>
        <v>182</v>
      </c>
      <c r="B221" s="13" t="s">
        <v>34</v>
      </c>
      <c r="C221" s="7" t="s">
        <v>255</v>
      </c>
      <c r="D221" s="16" t="s">
        <v>12</v>
      </c>
      <c r="E221" s="17">
        <v>14.95</v>
      </c>
      <c r="F221" s="13"/>
      <c r="G221" s="13"/>
    </row>
    <row r="222" spans="1:8" ht="38.25" customHeight="1" x14ac:dyDescent="0.2">
      <c r="A222" s="16">
        <f t="shared" si="12"/>
        <v>183</v>
      </c>
      <c r="B222" s="13" t="s">
        <v>34</v>
      </c>
      <c r="C222" s="7" t="s">
        <v>256</v>
      </c>
      <c r="D222" s="16" t="s">
        <v>12</v>
      </c>
      <c r="E222" s="17">
        <v>27.6</v>
      </c>
      <c r="F222" s="13"/>
      <c r="G222" s="13"/>
    </row>
    <row r="223" spans="1:8" ht="50.25" customHeight="1" x14ac:dyDescent="0.2">
      <c r="A223" s="16">
        <f t="shared" si="12"/>
        <v>184</v>
      </c>
      <c r="B223" s="13" t="s">
        <v>34</v>
      </c>
      <c r="C223" s="19" t="s">
        <v>167</v>
      </c>
      <c r="D223" s="12" t="s">
        <v>9</v>
      </c>
      <c r="E223" s="14">
        <v>32.21</v>
      </c>
      <c r="F223" s="13"/>
      <c r="G223" s="13"/>
    </row>
    <row r="224" spans="1:8" ht="25.5" x14ac:dyDescent="0.2">
      <c r="A224" s="16">
        <f t="shared" si="12"/>
        <v>185</v>
      </c>
      <c r="B224" s="13" t="s">
        <v>58</v>
      </c>
      <c r="C224" s="7" t="s">
        <v>182</v>
      </c>
      <c r="D224" s="12" t="s">
        <v>3</v>
      </c>
      <c r="E224" s="14">
        <v>2</v>
      </c>
      <c r="F224" s="13"/>
      <c r="G224" s="13"/>
    </row>
    <row r="225" spans="1:7" x14ac:dyDescent="0.2">
      <c r="A225" s="16"/>
      <c r="B225" s="41"/>
      <c r="C225" s="30" t="s">
        <v>304</v>
      </c>
      <c r="D225" s="38"/>
      <c r="E225" s="39"/>
      <c r="F225" s="40"/>
      <c r="G225" s="53"/>
    </row>
    <row r="226" spans="1:7" x14ac:dyDescent="0.2">
      <c r="A226" s="20" t="s">
        <v>135</v>
      </c>
      <c r="B226" s="62" t="s">
        <v>183</v>
      </c>
      <c r="C226" s="63"/>
      <c r="D226" s="38"/>
      <c r="E226" s="39"/>
      <c r="F226" s="40"/>
      <c r="G226" s="40"/>
    </row>
    <row r="227" spans="1:7" x14ac:dyDescent="0.2">
      <c r="A227" s="16"/>
      <c r="B227" s="64" t="s">
        <v>185</v>
      </c>
      <c r="C227" s="65"/>
      <c r="D227" s="38"/>
      <c r="E227" s="39"/>
      <c r="F227" s="40"/>
      <c r="G227" s="40"/>
    </row>
    <row r="228" spans="1:7" x14ac:dyDescent="0.2">
      <c r="A228" s="16">
        <f>A224+1</f>
        <v>186</v>
      </c>
      <c r="B228" s="13" t="s">
        <v>47</v>
      </c>
      <c r="C228" s="7" t="s">
        <v>59</v>
      </c>
      <c r="D228" s="12" t="s">
        <v>3</v>
      </c>
      <c r="E228" s="14">
        <v>5</v>
      </c>
      <c r="F228" s="13"/>
      <c r="G228" s="13"/>
    </row>
    <row r="229" spans="1:7" x14ac:dyDescent="0.2">
      <c r="A229" s="16">
        <f>A228+1</f>
        <v>187</v>
      </c>
      <c r="B229" s="13" t="s">
        <v>47</v>
      </c>
      <c r="C229" s="7" t="s">
        <v>60</v>
      </c>
      <c r="D229" s="12" t="s">
        <v>3</v>
      </c>
      <c r="E229" s="14">
        <v>4</v>
      </c>
      <c r="F229" s="13"/>
      <c r="G229" s="13"/>
    </row>
    <row r="230" spans="1:7" x14ac:dyDescent="0.2">
      <c r="A230" s="16">
        <f t="shared" ref="A230:A246" si="13">A229+1</f>
        <v>188</v>
      </c>
      <c r="B230" s="13" t="s">
        <v>47</v>
      </c>
      <c r="C230" s="7" t="s">
        <v>61</v>
      </c>
      <c r="D230" s="12" t="s">
        <v>12</v>
      </c>
      <c r="E230" s="14">
        <v>400</v>
      </c>
      <c r="F230" s="13"/>
      <c r="G230" s="13"/>
    </row>
    <row r="231" spans="1:7" x14ac:dyDescent="0.2">
      <c r="A231" s="16">
        <f t="shared" si="13"/>
        <v>189</v>
      </c>
      <c r="B231" s="13" t="s">
        <v>47</v>
      </c>
      <c r="C231" s="7" t="s">
        <v>186</v>
      </c>
      <c r="D231" s="12" t="s">
        <v>14</v>
      </c>
      <c r="E231" s="14">
        <f>5.76+23.04</f>
        <v>28.799999999999997</v>
      </c>
      <c r="F231" s="13"/>
      <c r="G231" s="13"/>
    </row>
    <row r="232" spans="1:7" ht="25.5" x14ac:dyDescent="0.2">
      <c r="A232" s="16">
        <f t="shared" si="13"/>
        <v>190</v>
      </c>
      <c r="B232" s="13" t="s">
        <v>47</v>
      </c>
      <c r="C232" s="7" t="s">
        <v>62</v>
      </c>
      <c r="D232" s="12" t="s">
        <v>12</v>
      </c>
      <c r="E232" s="14">
        <v>90</v>
      </c>
      <c r="F232" s="13"/>
      <c r="G232" s="13"/>
    </row>
    <row r="233" spans="1:7" x14ac:dyDescent="0.2">
      <c r="A233" s="16">
        <f t="shared" si="13"/>
        <v>191</v>
      </c>
      <c r="B233" s="13" t="s">
        <v>47</v>
      </c>
      <c r="C233" s="7" t="s">
        <v>257</v>
      </c>
      <c r="D233" s="12" t="s">
        <v>12</v>
      </c>
      <c r="E233" s="14">
        <v>110</v>
      </c>
      <c r="F233" s="13"/>
      <c r="G233" s="13"/>
    </row>
    <row r="234" spans="1:7" x14ac:dyDescent="0.2">
      <c r="A234" s="16">
        <f t="shared" si="13"/>
        <v>192</v>
      </c>
      <c r="B234" s="13" t="s">
        <v>47</v>
      </c>
      <c r="C234" s="7" t="s">
        <v>258</v>
      </c>
      <c r="D234" s="12" t="s">
        <v>12</v>
      </c>
      <c r="E234" s="14">
        <v>120</v>
      </c>
      <c r="F234" s="13"/>
      <c r="G234" s="13"/>
    </row>
    <row r="235" spans="1:7" ht="25.5" x14ac:dyDescent="0.2">
      <c r="A235" s="16">
        <f t="shared" si="13"/>
        <v>193</v>
      </c>
      <c r="B235" s="13" t="s">
        <v>47</v>
      </c>
      <c r="C235" s="7" t="s">
        <v>63</v>
      </c>
      <c r="D235" s="12" t="s">
        <v>12</v>
      </c>
      <c r="E235" s="14">
        <v>100</v>
      </c>
      <c r="F235" s="13"/>
      <c r="G235" s="13"/>
    </row>
    <row r="236" spans="1:7" ht="25.5" x14ac:dyDescent="0.2">
      <c r="A236" s="16">
        <f t="shared" si="13"/>
        <v>194</v>
      </c>
      <c r="B236" s="13" t="s">
        <v>47</v>
      </c>
      <c r="C236" s="7" t="s">
        <v>64</v>
      </c>
      <c r="D236" s="12" t="s">
        <v>12</v>
      </c>
      <c r="E236" s="14">
        <v>110</v>
      </c>
      <c r="F236" s="13"/>
      <c r="G236" s="13"/>
    </row>
    <row r="237" spans="1:7" ht="25.5" x14ac:dyDescent="0.2">
      <c r="A237" s="16">
        <f t="shared" si="13"/>
        <v>195</v>
      </c>
      <c r="B237" s="13" t="s">
        <v>47</v>
      </c>
      <c r="C237" s="7" t="s">
        <v>206</v>
      </c>
      <c r="D237" s="12" t="s">
        <v>14</v>
      </c>
      <c r="E237" s="14">
        <f>22.68+2.52</f>
        <v>25.2</v>
      </c>
      <c r="F237" s="13"/>
      <c r="G237" s="13"/>
    </row>
    <row r="238" spans="1:7" ht="38.25" x14ac:dyDescent="0.2">
      <c r="A238" s="16">
        <f t="shared" si="13"/>
        <v>196</v>
      </c>
      <c r="B238" s="13" t="s">
        <v>47</v>
      </c>
      <c r="C238" s="7" t="s">
        <v>65</v>
      </c>
      <c r="D238" s="12" t="s">
        <v>12</v>
      </c>
      <c r="E238" s="14">
        <v>230</v>
      </c>
      <c r="F238" s="13"/>
      <c r="G238" s="13"/>
    </row>
    <row r="239" spans="1:7" x14ac:dyDescent="0.2">
      <c r="A239" s="16">
        <f t="shared" si="13"/>
        <v>197</v>
      </c>
      <c r="B239" s="13" t="s">
        <v>47</v>
      </c>
      <c r="C239" s="7" t="s">
        <v>66</v>
      </c>
      <c r="D239" s="12" t="s">
        <v>3</v>
      </c>
      <c r="E239" s="14">
        <v>4</v>
      </c>
      <c r="F239" s="13"/>
      <c r="G239" s="13"/>
    </row>
    <row r="240" spans="1:7" x14ac:dyDescent="0.2">
      <c r="A240" s="16">
        <f t="shared" si="13"/>
        <v>198</v>
      </c>
      <c r="B240" s="13" t="s">
        <v>47</v>
      </c>
      <c r="C240" s="7" t="s">
        <v>67</v>
      </c>
      <c r="D240" s="12" t="s">
        <v>68</v>
      </c>
      <c r="E240" s="14">
        <v>5</v>
      </c>
      <c r="F240" s="13"/>
      <c r="G240" s="13"/>
    </row>
    <row r="241" spans="1:7" x14ac:dyDescent="0.2">
      <c r="A241" s="16">
        <f t="shared" si="13"/>
        <v>199</v>
      </c>
      <c r="B241" s="13" t="s">
        <v>47</v>
      </c>
      <c r="C241" s="7" t="s">
        <v>69</v>
      </c>
      <c r="D241" s="12" t="s">
        <v>9</v>
      </c>
      <c r="E241" s="14">
        <v>3.6</v>
      </c>
      <c r="F241" s="13"/>
      <c r="G241" s="13"/>
    </row>
    <row r="242" spans="1:7" ht="38.25" x14ac:dyDescent="0.2">
      <c r="A242" s="16">
        <f t="shared" si="13"/>
        <v>200</v>
      </c>
      <c r="B242" s="13" t="s">
        <v>47</v>
      </c>
      <c r="C242" s="7" t="s">
        <v>259</v>
      </c>
      <c r="D242" s="12" t="s">
        <v>3</v>
      </c>
      <c r="E242" s="14">
        <v>1</v>
      </c>
      <c r="F242" s="13"/>
      <c r="G242" s="13"/>
    </row>
    <row r="243" spans="1:7" ht="38.25" x14ac:dyDescent="0.2">
      <c r="A243" s="16">
        <f t="shared" si="13"/>
        <v>201</v>
      </c>
      <c r="B243" s="13" t="s">
        <v>47</v>
      </c>
      <c r="C243" s="7" t="s">
        <v>260</v>
      </c>
      <c r="D243" s="12" t="s">
        <v>3</v>
      </c>
      <c r="E243" s="14">
        <v>3</v>
      </c>
      <c r="F243" s="13"/>
      <c r="G243" s="13"/>
    </row>
    <row r="244" spans="1:7" ht="25.5" x14ac:dyDescent="0.2">
      <c r="A244" s="16">
        <f t="shared" si="13"/>
        <v>202</v>
      </c>
      <c r="B244" s="13" t="s">
        <v>47</v>
      </c>
      <c r="C244" s="7" t="s">
        <v>261</v>
      </c>
      <c r="D244" s="12" t="s">
        <v>70</v>
      </c>
      <c r="E244" s="14">
        <v>4</v>
      </c>
      <c r="F244" s="13"/>
      <c r="G244" s="13"/>
    </row>
    <row r="245" spans="1:7" ht="25.5" x14ac:dyDescent="0.2">
      <c r="A245" s="16">
        <f t="shared" si="13"/>
        <v>203</v>
      </c>
      <c r="B245" s="13" t="s">
        <v>47</v>
      </c>
      <c r="C245" s="7" t="s">
        <v>71</v>
      </c>
      <c r="D245" s="12" t="s">
        <v>3</v>
      </c>
      <c r="E245" s="14">
        <v>5</v>
      </c>
      <c r="F245" s="13"/>
      <c r="G245" s="13"/>
    </row>
    <row r="246" spans="1:7" ht="38.25" x14ac:dyDescent="0.2">
      <c r="A246" s="16">
        <f t="shared" si="13"/>
        <v>204</v>
      </c>
      <c r="B246" s="13" t="s">
        <v>47</v>
      </c>
      <c r="C246" s="7" t="s">
        <v>72</v>
      </c>
      <c r="D246" s="12" t="s">
        <v>3</v>
      </c>
      <c r="E246" s="14">
        <v>10</v>
      </c>
      <c r="F246" s="13"/>
      <c r="G246" s="13"/>
    </row>
    <row r="247" spans="1:7" x14ac:dyDescent="0.2">
      <c r="A247" s="16"/>
      <c r="B247" s="41"/>
      <c r="C247" s="30" t="s">
        <v>303</v>
      </c>
      <c r="D247" s="38"/>
      <c r="E247" s="39"/>
      <c r="F247" s="40"/>
      <c r="G247" s="53"/>
    </row>
    <row r="248" spans="1:7" s="5" customFormat="1" x14ac:dyDescent="0.2">
      <c r="A248" s="20" t="s">
        <v>140</v>
      </c>
      <c r="B248" s="62" t="s">
        <v>184</v>
      </c>
      <c r="C248" s="63"/>
      <c r="D248" s="43"/>
      <c r="E248" s="44"/>
      <c r="F248" s="45"/>
      <c r="G248" s="45"/>
    </row>
    <row r="249" spans="1:7" x14ac:dyDescent="0.2">
      <c r="A249" s="16">
        <f>A246+1</f>
        <v>205</v>
      </c>
      <c r="B249" s="13" t="s">
        <v>30</v>
      </c>
      <c r="C249" s="7" t="s">
        <v>73</v>
      </c>
      <c r="D249" s="12" t="s">
        <v>12</v>
      </c>
      <c r="E249" s="14">
        <v>36</v>
      </c>
      <c r="F249" s="13"/>
      <c r="G249" s="13"/>
    </row>
    <row r="250" spans="1:7" ht="25.5" x14ac:dyDescent="0.2">
      <c r="A250" s="16">
        <f>A249+1</f>
        <v>206</v>
      </c>
      <c r="B250" s="13" t="s">
        <v>30</v>
      </c>
      <c r="C250" s="7" t="s">
        <v>187</v>
      </c>
      <c r="D250" s="12" t="s">
        <v>14</v>
      </c>
      <c r="E250" s="14">
        <v>373</v>
      </c>
      <c r="F250" s="13"/>
      <c r="G250" s="13"/>
    </row>
    <row r="251" spans="1:7" ht="25.5" x14ac:dyDescent="0.2">
      <c r="A251" s="16">
        <f t="shared" ref="A251:A269" si="14">A250+1</f>
        <v>207</v>
      </c>
      <c r="B251" s="13" t="s">
        <v>75</v>
      </c>
      <c r="C251" s="7" t="s">
        <v>74</v>
      </c>
      <c r="D251" s="12" t="s">
        <v>14</v>
      </c>
      <c r="E251" s="14">
        <v>368</v>
      </c>
      <c r="F251" s="13"/>
      <c r="G251" s="13"/>
    </row>
    <row r="252" spans="1:7" x14ac:dyDescent="0.2">
      <c r="A252" s="16">
        <f t="shared" si="14"/>
        <v>208</v>
      </c>
      <c r="B252" s="13" t="s">
        <v>75</v>
      </c>
      <c r="C252" s="7" t="s">
        <v>76</v>
      </c>
      <c r="D252" s="12" t="s">
        <v>14</v>
      </c>
      <c r="E252" s="14">
        <v>4</v>
      </c>
      <c r="F252" s="13"/>
      <c r="G252" s="13"/>
    </row>
    <row r="253" spans="1:7" x14ac:dyDescent="0.2">
      <c r="A253" s="16">
        <f t="shared" si="14"/>
        <v>209</v>
      </c>
      <c r="B253" s="13" t="s">
        <v>75</v>
      </c>
      <c r="C253" s="7" t="s">
        <v>77</v>
      </c>
      <c r="D253" s="12" t="s">
        <v>12</v>
      </c>
      <c r="E253" s="14">
        <v>6.1</v>
      </c>
      <c r="F253" s="13"/>
      <c r="G253" s="13"/>
    </row>
    <row r="254" spans="1:7" x14ac:dyDescent="0.2">
      <c r="A254" s="16">
        <f t="shared" si="14"/>
        <v>210</v>
      </c>
      <c r="B254" s="13" t="s">
        <v>75</v>
      </c>
      <c r="C254" s="7" t="s">
        <v>78</v>
      </c>
      <c r="D254" s="12" t="s">
        <v>12</v>
      </c>
      <c r="E254" s="14">
        <v>11</v>
      </c>
      <c r="F254" s="13"/>
      <c r="G254" s="13"/>
    </row>
    <row r="255" spans="1:7" ht="25.5" x14ac:dyDescent="0.2">
      <c r="A255" s="16">
        <f t="shared" si="14"/>
        <v>211</v>
      </c>
      <c r="B255" s="13" t="s">
        <v>75</v>
      </c>
      <c r="C255" s="7" t="s">
        <v>79</v>
      </c>
      <c r="D255" s="12" t="s">
        <v>80</v>
      </c>
      <c r="E255" s="14">
        <v>2</v>
      </c>
      <c r="F255" s="13"/>
      <c r="G255" s="13"/>
    </row>
    <row r="256" spans="1:7" ht="28.5" customHeight="1" x14ac:dyDescent="0.2">
      <c r="A256" s="16">
        <f t="shared" si="14"/>
        <v>212</v>
      </c>
      <c r="B256" s="13" t="s">
        <v>75</v>
      </c>
      <c r="C256" s="7" t="s">
        <v>81</v>
      </c>
      <c r="D256" s="12" t="s">
        <v>3</v>
      </c>
      <c r="E256" s="14">
        <v>2</v>
      </c>
      <c r="F256" s="13"/>
      <c r="G256" s="13"/>
    </row>
    <row r="257" spans="1:8" ht="25.5" x14ac:dyDescent="0.2">
      <c r="A257" s="16">
        <f t="shared" si="14"/>
        <v>213</v>
      </c>
      <c r="B257" s="13" t="s">
        <v>75</v>
      </c>
      <c r="C257" s="7" t="s">
        <v>82</v>
      </c>
      <c r="D257" s="12" t="s">
        <v>14</v>
      </c>
      <c r="E257" s="14">
        <v>0.64</v>
      </c>
      <c r="F257" s="13"/>
      <c r="G257" s="13"/>
    </row>
    <row r="258" spans="1:8" ht="25.5" x14ac:dyDescent="0.2">
      <c r="A258" s="16">
        <f t="shared" si="14"/>
        <v>214</v>
      </c>
      <c r="B258" s="13" t="s">
        <v>75</v>
      </c>
      <c r="C258" s="7" t="s">
        <v>83</v>
      </c>
      <c r="D258" s="12" t="s">
        <v>3</v>
      </c>
      <c r="E258" s="14">
        <v>5</v>
      </c>
      <c r="F258" s="13"/>
      <c r="G258" s="13"/>
    </row>
    <row r="259" spans="1:8" ht="25.5" x14ac:dyDescent="0.2">
      <c r="A259" s="16">
        <f t="shared" si="14"/>
        <v>215</v>
      </c>
      <c r="B259" s="13" t="s">
        <v>75</v>
      </c>
      <c r="C259" s="7" t="s">
        <v>84</v>
      </c>
      <c r="D259" s="12" t="s">
        <v>3</v>
      </c>
      <c r="E259" s="14">
        <v>1</v>
      </c>
      <c r="F259" s="13"/>
      <c r="G259" s="13"/>
    </row>
    <row r="260" spans="1:8" ht="25.5" x14ac:dyDescent="0.2">
      <c r="A260" s="16">
        <f t="shared" si="14"/>
        <v>216</v>
      </c>
      <c r="B260" s="13" t="s">
        <v>75</v>
      </c>
      <c r="C260" s="7" t="s">
        <v>85</v>
      </c>
      <c r="D260" s="12" t="s">
        <v>26</v>
      </c>
      <c r="E260" s="14">
        <v>2</v>
      </c>
      <c r="F260" s="13"/>
      <c r="G260" s="13"/>
    </row>
    <row r="261" spans="1:8" x14ac:dyDescent="0.2">
      <c r="A261" s="16">
        <f t="shared" si="14"/>
        <v>217</v>
      </c>
      <c r="B261" s="13" t="s">
        <v>75</v>
      </c>
      <c r="C261" s="7" t="s">
        <v>86</v>
      </c>
      <c r="D261" s="12" t="s">
        <v>12</v>
      </c>
      <c r="E261" s="14">
        <v>17.399999999999999</v>
      </c>
      <c r="F261" s="13"/>
      <c r="G261" s="13"/>
    </row>
    <row r="262" spans="1:8" ht="28.5" customHeight="1" x14ac:dyDescent="0.2">
      <c r="A262" s="16">
        <f t="shared" si="14"/>
        <v>218</v>
      </c>
      <c r="B262" s="13" t="s">
        <v>75</v>
      </c>
      <c r="C262" s="7" t="s">
        <v>87</v>
      </c>
      <c r="D262" s="12" t="s">
        <v>14</v>
      </c>
      <c r="E262" s="14">
        <v>0.94</v>
      </c>
      <c r="F262" s="13"/>
      <c r="G262" s="13"/>
    </row>
    <row r="263" spans="1:8" ht="25.5" x14ac:dyDescent="0.2">
      <c r="A263" s="16">
        <f t="shared" si="14"/>
        <v>219</v>
      </c>
      <c r="B263" s="13" t="s">
        <v>75</v>
      </c>
      <c r="C263" s="7" t="s">
        <v>88</v>
      </c>
      <c r="D263" s="12" t="s">
        <v>12</v>
      </c>
      <c r="E263" s="14">
        <v>19</v>
      </c>
      <c r="F263" s="13"/>
      <c r="G263" s="13"/>
    </row>
    <row r="264" spans="1:8" ht="25.5" x14ac:dyDescent="0.2">
      <c r="A264" s="16">
        <f t="shared" si="14"/>
        <v>220</v>
      </c>
      <c r="B264" s="13" t="s">
        <v>75</v>
      </c>
      <c r="C264" s="7" t="s">
        <v>89</v>
      </c>
      <c r="D264" s="12" t="s">
        <v>26</v>
      </c>
      <c r="E264" s="14">
        <v>4</v>
      </c>
      <c r="F264" s="13"/>
      <c r="G264" s="13"/>
    </row>
    <row r="265" spans="1:8" x14ac:dyDescent="0.2">
      <c r="A265" s="16">
        <f t="shared" si="14"/>
        <v>221</v>
      </c>
      <c r="B265" s="13" t="s">
        <v>75</v>
      </c>
      <c r="C265" s="7" t="s">
        <v>90</v>
      </c>
      <c r="D265" s="12" t="s">
        <v>12</v>
      </c>
      <c r="E265" s="14">
        <v>124</v>
      </c>
      <c r="F265" s="13"/>
      <c r="G265" s="13"/>
    </row>
    <row r="266" spans="1:8" x14ac:dyDescent="0.2">
      <c r="A266" s="16">
        <f t="shared" si="14"/>
        <v>222</v>
      </c>
      <c r="B266" s="13" t="s">
        <v>75</v>
      </c>
      <c r="C266" s="7" t="s">
        <v>91</v>
      </c>
      <c r="D266" s="12" t="s">
        <v>12</v>
      </c>
      <c r="E266" s="14">
        <v>125</v>
      </c>
      <c r="F266" s="13"/>
      <c r="G266" s="13"/>
    </row>
    <row r="267" spans="1:8" ht="38.25" x14ac:dyDescent="0.2">
      <c r="A267" s="16">
        <f t="shared" si="14"/>
        <v>223</v>
      </c>
      <c r="B267" s="13" t="s">
        <v>75</v>
      </c>
      <c r="C267" s="7" t="s">
        <v>92</v>
      </c>
      <c r="D267" s="12" t="s">
        <v>9</v>
      </c>
      <c r="E267" s="14">
        <v>18</v>
      </c>
      <c r="F267" s="13"/>
      <c r="G267" s="13"/>
    </row>
    <row r="268" spans="1:8" ht="25.5" x14ac:dyDescent="0.2">
      <c r="A268" s="16">
        <f t="shared" si="14"/>
        <v>224</v>
      </c>
      <c r="B268" s="13" t="s">
        <v>30</v>
      </c>
      <c r="C268" s="7" t="s">
        <v>93</v>
      </c>
      <c r="D268" s="24" t="s">
        <v>94</v>
      </c>
      <c r="E268" s="14">
        <v>2</v>
      </c>
      <c r="F268" s="13"/>
      <c r="G268" s="13"/>
    </row>
    <row r="269" spans="1:8" ht="25.5" x14ac:dyDescent="0.2">
      <c r="A269" s="16">
        <f t="shared" si="14"/>
        <v>225</v>
      </c>
      <c r="B269" s="13" t="s">
        <v>30</v>
      </c>
      <c r="C269" s="7" t="s">
        <v>95</v>
      </c>
      <c r="D269" s="24" t="s">
        <v>94</v>
      </c>
      <c r="E269" s="14">
        <v>4</v>
      </c>
      <c r="F269" s="13"/>
      <c r="G269" s="13"/>
    </row>
    <row r="270" spans="1:8" ht="25.5" x14ac:dyDescent="0.2">
      <c r="A270" s="16"/>
      <c r="B270" s="13"/>
      <c r="C270" s="30" t="s">
        <v>302</v>
      </c>
      <c r="D270" s="38"/>
      <c r="E270" s="39"/>
      <c r="F270" s="40"/>
      <c r="G270" s="53"/>
    </row>
    <row r="271" spans="1:8" s="5" customFormat="1" x14ac:dyDescent="0.2">
      <c r="A271" s="20" t="s">
        <v>195</v>
      </c>
      <c r="B271" s="71" t="s">
        <v>188</v>
      </c>
      <c r="C271" s="72"/>
      <c r="D271" s="46"/>
      <c r="E271" s="47"/>
      <c r="F271" s="45"/>
      <c r="G271" s="45"/>
    </row>
    <row r="272" spans="1:8" ht="25.5" x14ac:dyDescent="0.2">
      <c r="A272" s="16">
        <f>A269+1</f>
        <v>226</v>
      </c>
      <c r="B272" s="13" t="s">
        <v>96</v>
      </c>
      <c r="C272" s="7" t="s">
        <v>346</v>
      </c>
      <c r="D272" s="12" t="s">
        <v>12</v>
      </c>
      <c r="E272" s="14">
        <v>143</v>
      </c>
      <c r="F272" s="13"/>
      <c r="G272" s="13"/>
      <c r="H272" s="55"/>
    </row>
    <row r="273" spans="1:8" ht="25.5" x14ac:dyDescent="0.2">
      <c r="A273" s="16">
        <f t="shared" ref="A273:A284" si="15">A272+1</f>
        <v>227</v>
      </c>
      <c r="B273" s="13" t="s">
        <v>96</v>
      </c>
      <c r="C273" s="7" t="s">
        <v>347</v>
      </c>
      <c r="D273" s="12" t="s">
        <v>12</v>
      </c>
      <c r="E273" s="14">
        <v>429</v>
      </c>
      <c r="F273" s="13"/>
      <c r="G273" s="13"/>
      <c r="H273" s="55"/>
    </row>
    <row r="274" spans="1:8" s="61" customFormat="1" x14ac:dyDescent="0.2">
      <c r="A274" s="16" t="s">
        <v>348</v>
      </c>
      <c r="B274" s="13" t="s">
        <v>96</v>
      </c>
      <c r="C274" s="7" t="s">
        <v>350</v>
      </c>
      <c r="D274" s="12" t="s">
        <v>12</v>
      </c>
      <c r="E274" s="14">
        <v>52.5</v>
      </c>
      <c r="F274" s="13"/>
      <c r="G274" s="13"/>
    </row>
    <row r="275" spans="1:8" s="61" customFormat="1" x14ac:dyDescent="0.2">
      <c r="A275" s="16" t="s">
        <v>349</v>
      </c>
      <c r="B275" s="13" t="s">
        <v>96</v>
      </c>
      <c r="C275" s="7" t="s">
        <v>351</v>
      </c>
      <c r="D275" s="12" t="s">
        <v>12</v>
      </c>
      <c r="E275" s="14">
        <v>52.5</v>
      </c>
      <c r="F275" s="13"/>
      <c r="G275" s="13"/>
    </row>
    <row r="276" spans="1:8" x14ac:dyDescent="0.2">
      <c r="A276" s="16">
        <f>A273+1</f>
        <v>228</v>
      </c>
      <c r="B276" s="13" t="s">
        <v>96</v>
      </c>
      <c r="C276" s="7" t="s">
        <v>97</v>
      </c>
      <c r="D276" s="12" t="s">
        <v>12</v>
      </c>
      <c r="E276" s="14">
        <v>115</v>
      </c>
      <c r="F276" s="13"/>
      <c r="G276" s="13"/>
    </row>
    <row r="277" spans="1:8" ht="38.25" x14ac:dyDescent="0.2">
      <c r="A277" s="16">
        <f t="shared" si="15"/>
        <v>229</v>
      </c>
      <c r="B277" s="13" t="s">
        <v>96</v>
      </c>
      <c r="C277" s="7" t="s">
        <v>190</v>
      </c>
      <c r="D277" s="12" t="s">
        <v>35</v>
      </c>
      <c r="E277" s="14">
        <v>5</v>
      </c>
      <c r="F277" s="13"/>
      <c r="G277" s="13"/>
    </row>
    <row r="278" spans="1:8" ht="38.25" x14ac:dyDescent="0.2">
      <c r="A278" s="16">
        <f>A277+1</f>
        <v>230</v>
      </c>
      <c r="B278" s="13" t="s">
        <v>96</v>
      </c>
      <c r="C278" s="7" t="s">
        <v>98</v>
      </c>
      <c r="D278" s="12" t="s">
        <v>9</v>
      </c>
      <c r="E278" s="14">
        <v>90</v>
      </c>
      <c r="F278" s="13"/>
      <c r="G278" s="13"/>
    </row>
    <row r="279" spans="1:8" ht="25.5" x14ac:dyDescent="0.2">
      <c r="A279" s="16">
        <f t="shared" si="15"/>
        <v>231</v>
      </c>
      <c r="B279" s="13" t="s">
        <v>96</v>
      </c>
      <c r="C279" s="7" t="s">
        <v>208</v>
      </c>
      <c r="D279" s="12" t="s">
        <v>12</v>
      </c>
      <c r="E279" s="14">
        <v>572</v>
      </c>
      <c r="F279" s="13"/>
      <c r="G279" s="13"/>
      <c r="H279" s="55"/>
    </row>
    <row r="280" spans="1:8" x14ac:dyDescent="0.2">
      <c r="A280" s="16"/>
      <c r="B280" s="41"/>
      <c r="C280" s="42" t="s">
        <v>301</v>
      </c>
      <c r="D280" s="38"/>
      <c r="E280" s="39"/>
      <c r="F280" s="40"/>
      <c r="G280" s="53"/>
    </row>
    <row r="281" spans="1:8" x14ac:dyDescent="0.2">
      <c r="A281" s="20" t="s">
        <v>205</v>
      </c>
      <c r="B281" s="62" t="s">
        <v>189</v>
      </c>
      <c r="C281" s="63"/>
      <c r="D281" s="38"/>
      <c r="E281" s="39"/>
      <c r="F281" s="40"/>
      <c r="G281" s="40"/>
    </row>
    <row r="282" spans="1:8" x14ac:dyDescent="0.2">
      <c r="A282" s="16">
        <f>A279+1</f>
        <v>232</v>
      </c>
      <c r="B282" s="13" t="s">
        <v>4</v>
      </c>
      <c r="C282" s="7" t="s">
        <v>99</v>
      </c>
      <c r="D282" s="12" t="s">
        <v>3</v>
      </c>
      <c r="E282" s="14">
        <v>2</v>
      </c>
      <c r="F282" s="13"/>
      <c r="G282" s="13"/>
    </row>
    <row r="283" spans="1:8" ht="25.5" x14ac:dyDescent="0.2">
      <c r="A283" s="16">
        <f t="shared" si="15"/>
        <v>233</v>
      </c>
      <c r="B283" s="13" t="s">
        <v>101</v>
      </c>
      <c r="C283" s="7" t="s">
        <v>100</v>
      </c>
      <c r="D283" s="12" t="s">
        <v>9</v>
      </c>
      <c r="E283" s="14">
        <v>96.9</v>
      </c>
      <c r="F283" s="13"/>
      <c r="G283" s="13"/>
    </row>
    <row r="284" spans="1:8" x14ac:dyDescent="0.2">
      <c r="A284" s="16">
        <f t="shared" si="15"/>
        <v>234</v>
      </c>
      <c r="B284" s="13" t="s">
        <v>4</v>
      </c>
      <c r="C284" s="7" t="s">
        <v>102</v>
      </c>
      <c r="D284" s="12" t="s">
        <v>173</v>
      </c>
      <c r="E284" s="14">
        <v>1</v>
      </c>
      <c r="F284" s="13"/>
      <c r="G284" s="13"/>
    </row>
    <row r="285" spans="1:8" x14ac:dyDescent="0.2">
      <c r="A285" s="16"/>
      <c r="B285" s="13"/>
      <c r="C285" s="30" t="s">
        <v>300</v>
      </c>
      <c r="D285" s="38"/>
      <c r="E285" s="39"/>
      <c r="F285" s="40"/>
      <c r="G285" s="53"/>
    </row>
    <row r="286" spans="1:8" x14ac:dyDescent="0.2">
      <c r="A286" s="16"/>
      <c r="B286" s="13"/>
      <c r="C286" s="30" t="s">
        <v>282</v>
      </c>
      <c r="D286" s="38"/>
      <c r="E286" s="39"/>
      <c r="F286" s="40"/>
      <c r="G286" s="52"/>
    </row>
    <row r="287" spans="1:8" ht="25.5" customHeight="1" x14ac:dyDescent="0.2">
      <c r="A287" s="16"/>
      <c r="B287" s="13"/>
      <c r="C287" s="54" t="s">
        <v>312</v>
      </c>
      <c r="D287" s="38"/>
      <c r="E287" s="39"/>
      <c r="F287" s="40"/>
      <c r="G287" s="13"/>
    </row>
  </sheetData>
  <mergeCells count="20">
    <mergeCell ref="B271:C271"/>
    <mergeCell ref="B281:C281"/>
    <mergeCell ref="B158:C158"/>
    <mergeCell ref="B135:C135"/>
    <mergeCell ref="B134:C134"/>
    <mergeCell ref="B184:C184"/>
    <mergeCell ref="A2:G2"/>
    <mergeCell ref="A1:G1"/>
    <mergeCell ref="B226:C226"/>
    <mergeCell ref="B227:C227"/>
    <mergeCell ref="B248:C248"/>
    <mergeCell ref="B67:C67"/>
    <mergeCell ref="B22:C22"/>
    <mergeCell ref="B30:C30"/>
    <mergeCell ref="B56:C56"/>
    <mergeCell ref="B55:C55"/>
    <mergeCell ref="A4:G4"/>
    <mergeCell ref="B5:C5"/>
    <mergeCell ref="B15:C15"/>
    <mergeCell ref="A21:G21"/>
  </mergeCells>
  <pageMargins left="0.51181102362204722" right="0" top="0.74803149606299213" bottom="0.74803149606299213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{965AD0B32C57411CC1788A05F9BCE}</vt:lpstr>
      <vt:lpstr>Mosty Średzkie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Rudziewicz Barbara</dc:creator>
  <cp:lastModifiedBy>Kubicki Bartosz</cp:lastModifiedBy>
  <cp:lastPrinted>2019-03-06T06:41:50Z</cp:lastPrinted>
  <dcterms:created xsi:type="dcterms:W3CDTF">2019-01-08T07:18:17Z</dcterms:created>
  <dcterms:modified xsi:type="dcterms:W3CDTF">2019-03-22T00:40:40Z</dcterms:modified>
</cp:coreProperties>
</file>